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320" windowHeight="11640" tabRatio="598" activeTab="0"/>
  </bookViews>
  <sheets>
    <sheet name="011220" sheetId="1" r:id="rId1"/>
  </sheets>
  <definedNames>
    <definedName name="_xlnm.Print_Titles" localSheetId="0">'011220'!$A:$B</definedName>
    <definedName name="_xlnm.Print_Area" localSheetId="0">'011220'!$A$1:$BP$83</definedName>
  </definedNames>
  <calcPr fullCalcOnLoad="1"/>
</workbook>
</file>

<file path=xl/sharedStrings.xml><?xml version="1.0" encoding="utf-8"?>
<sst xmlns="http://schemas.openxmlformats.org/spreadsheetml/2006/main" count="182" uniqueCount="135">
  <si>
    <t>оперативні дані</t>
  </si>
  <si>
    <t>тис. грн.</t>
  </si>
  <si>
    <t>№ п/п</t>
  </si>
  <si>
    <t>Назва міст, районів, отг</t>
  </si>
  <si>
    <t>Факт. надходження з початку року</t>
  </si>
  <si>
    <t>Надійшло за  останній день</t>
  </si>
  <si>
    <t>Податок та збір на доходи фізичних осіб (код 11010000)</t>
  </si>
  <si>
    <t>Податок на майно (код 18010000)</t>
  </si>
  <si>
    <t>в т. ч.:</t>
  </si>
  <si>
    <t>Єдиний податок (код 18050000)</t>
  </si>
  <si>
    <t>в т. ч.: Єдиний податок з сільськогосподарських товаровиробників (код 18050500) (Фіксований сільськогосподарський податок)</t>
  </si>
  <si>
    <t xml:space="preserve">Адміністративні послуги, всього:                                                                                        (коди 22010300, 22012500, 22012600, 22012900) </t>
  </si>
  <si>
    <t>Податок на нерухоме майно, відмінне від земельної ділянки (коди 18010100, 18010200, 18010300, 18010400)</t>
  </si>
  <si>
    <t>Плата за землю (коди 18010500, 18010600, 18010700, 18010900)</t>
  </si>
  <si>
    <t>Акцизний податок з реалізації суб'єктами господарювання роздрібної торгівлі підакцизних товарів (код 14040000)</t>
  </si>
  <si>
    <t>абсолютне</t>
  </si>
  <si>
    <t>відносне,%</t>
  </si>
  <si>
    <t>м.Козятин</t>
  </si>
  <si>
    <t>м.Ладижин</t>
  </si>
  <si>
    <t>м.Мог-Подiльський</t>
  </si>
  <si>
    <t>Разом по бюджетах міст обласного значення</t>
  </si>
  <si>
    <t>Барський</t>
  </si>
  <si>
    <t>Бершадський</t>
  </si>
  <si>
    <t>Вiнницький</t>
  </si>
  <si>
    <t>Гайсинський</t>
  </si>
  <si>
    <t>Жмеринський</t>
  </si>
  <si>
    <t>Iллiнецький</t>
  </si>
  <si>
    <t>Калинiвський</t>
  </si>
  <si>
    <t>Козятинський</t>
  </si>
  <si>
    <t>Крижопiльський</t>
  </si>
  <si>
    <t>Липовецький</t>
  </si>
  <si>
    <t>Лiтинський</t>
  </si>
  <si>
    <t>Мог-Подiльський</t>
  </si>
  <si>
    <t>Мур-Куриловецький</t>
  </si>
  <si>
    <t>Немирiвський</t>
  </si>
  <si>
    <t>Оратiвський</t>
  </si>
  <si>
    <t>Пiщанський</t>
  </si>
  <si>
    <t>Погребищенський</t>
  </si>
  <si>
    <t>Теплицький</t>
  </si>
  <si>
    <t>Тиврiвський</t>
  </si>
  <si>
    <t>Томашпiльський</t>
  </si>
  <si>
    <t>Тростянецький</t>
  </si>
  <si>
    <t>Тульчинський</t>
  </si>
  <si>
    <t>Хмiльницький</t>
  </si>
  <si>
    <t>Чернiвецький</t>
  </si>
  <si>
    <t>Чечельницький</t>
  </si>
  <si>
    <t>Шаргородський</t>
  </si>
  <si>
    <t>Ямпiльський</t>
  </si>
  <si>
    <t>Разом по бюджетах районів</t>
  </si>
  <si>
    <t>отг м. Іллінці (Iллiнецький р-н)</t>
  </si>
  <si>
    <t>отг смт. Вапнярка (Томашпільський р-н)</t>
  </si>
  <si>
    <t>отг м. Бар (Барський р-н)</t>
  </si>
  <si>
    <t>отг м. Немирів (Немирівський р-н)</t>
  </si>
  <si>
    <t>отг м. Тульчин (Тульчинський р-н)</t>
  </si>
  <si>
    <t>отг смт. Вороновиця (Вінницький р-н)</t>
  </si>
  <si>
    <t>отг смт. Дашів (Iллiнецький р-н)</t>
  </si>
  <si>
    <t>отг смт. Оратів (Оратівський р-н)</t>
  </si>
  <si>
    <t>отг смт. Ситківці (Немирівський р-н)</t>
  </si>
  <si>
    <t>отг смт. Томашпіль (Томашпільський р-н)</t>
  </si>
  <si>
    <t>отг смт. Шпиків (Тульчинський р-н)</t>
  </si>
  <si>
    <t>отг с. Бабчинці (Чернівецький р-н)</t>
  </si>
  <si>
    <t>отг с. Війтівці (Хмільницький р-н)</t>
  </si>
  <si>
    <t>отг с. Джулинка (Бершадський р-н)</t>
  </si>
  <si>
    <t>отг с. Ковалівка (Немирівський р-н)</t>
  </si>
  <si>
    <t>отг с. Мельниківці (Немирівський р-н)</t>
  </si>
  <si>
    <t>отг с. Райгород (Немирівський р-н)</t>
  </si>
  <si>
    <t>отг с. Северинівка (Жмеринський р-н)</t>
  </si>
  <si>
    <t>отг с. Хижинці (Вінницький р-н)</t>
  </si>
  <si>
    <t>55</t>
  </si>
  <si>
    <t>отг с. Мурафа (Шаргородський р-н)</t>
  </si>
  <si>
    <t>56</t>
  </si>
  <si>
    <t>отг с. Якушинці (Вінницький р-н)</t>
  </si>
  <si>
    <t>57</t>
  </si>
  <si>
    <t>отг с. Кунка (Гайсинський р-н)</t>
  </si>
  <si>
    <t>58</t>
  </si>
  <si>
    <t>отг с. Шляхова (Бершадський р-н)</t>
  </si>
  <si>
    <t>59</t>
  </si>
  <si>
    <t>отг с. Іванів (Калинівський р-н)</t>
  </si>
  <si>
    <t>60</t>
  </si>
  <si>
    <t>отг смт. Глухівці  (Козятинський р-н)</t>
  </si>
  <si>
    <t>61</t>
  </si>
  <si>
    <t>отг с. Стара Прилука (Липовецький р-н)</t>
  </si>
  <si>
    <t>62</t>
  </si>
  <si>
    <t>отг смт. Брацлав (Немирівський р-н)</t>
  </si>
  <si>
    <t>63</t>
  </si>
  <si>
    <t>отг с. Лука-Мелешківська   (Він.та Тиврів. р-ни)</t>
  </si>
  <si>
    <t>64</t>
  </si>
  <si>
    <t>отг с. Краснопілка (Гайсинський та Теплицький р-ни)</t>
  </si>
  <si>
    <t>65</t>
  </si>
  <si>
    <t>отг с. Росоша (Липовецький та Оратівський р-ни)</t>
  </si>
  <si>
    <t>66</t>
  </si>
  <si>
    <t>отг м. Гнівань (Тиврівський та Жмеринський р-ни)</t>
  </si>
  <si>
    <t>67</t>
  </si>
  <si>
    <t>отг с. Нова Гребля (Калинівський р-н)</t>
  </si>
  <si>
    <t>Разом по бюджетах об'єднаних територіальних громад</t>
  </si>
  <si>
    <t>Обласний бюджет</t>
  </si>
  <si>
    <t xml:space="preserve"> ВСЬОГО по області</t>
  </si>
  <si>
    <t>отг смт. Тростянець (Тростянецький р-н)</t>
  </si>
  <si>
    <t>52</t>
  </si>
  <si>
    <t>53</t>
  </si>
  <si>
    <t>54</t>
  </si>
  <si>
    <t>68</t>
  </si>
  <si>
    <t>69</t>
  </si>
  <si>
    <t>70</t>
  </si>
  <si>
    <t>71</t>
  </si>
  <si>
    <t>72</t>
  </si>
  <si>
    <t>отг м. Жмеринка</t>
  </si>
  <si>
    <t xml:space="preserve">Відсоток виконання плану на 2020 рік затвердж. органами місцевого самоврядування </t>
  </si>
  <si>
    <t xml:space="preserve">% виконання плану на 2020р. </t>
  </si>
  <si>
    <t>Темп приросту факт. надходж. 2020р. до факту 2019р., %</t>
  </si>
  <si>
    <t>Відсоток виконання плану на 2020 рік затвердж. органами місцевого самоврядування з урах. змін</t>
  </si>
  <si>
    <t>Акцизний податок (коди 14021900, 14031900, 14040000), всього</t>
  </si>
  <si>
    <t>Акцизний податок з пального (коди 14021900, 14031900)</t>
  </si>
  <si>
    <r>
      <t>План на 2020 рік затвердж. органами місцевого самоврядування</t>
    </r>
    <r>
      <rPr>
        <b/>
        <sz val="10"/>
        <color indexed="8"/>
        <rFont val="Arial Cyr"/>
        <family val="2"/>
      </rPr>
      <t xml:space="preserve"> </t>
    </r>
    <r>
      <rPr>
        <sz val="10"/>
        <color indexed="8"/>
        <rFont val="Arial Cyr"/>
        <family val="2"/>
      </rPr>
      <t>з урахув. змін</t>
    </r>
  </si>
  <si>
    <t xml:space="preserve">План на 2020 рік затвердж. органами місцевого самоврядування </t>
  </si>
  <si>
    <t>План на 2020 рік затвердж. органами місцевого самоврядув.з урах. змін</t>
  </si>
  <si>
    <t>отг м. Калинівка (Калинівський р-н)</t>
  </si>
  <si>
    <t>отг с. Студена (Піщанський р-н)</t>
  </si>
  <si>
    <t>отг м. Вінниця</t>
  </si>
  <si>
    <t>отг м. Хмільник</t>
  </si>
  <si>
    <t>отг смт. Теплик (Теплицький район)</t>
  </si>
  <si>
    <t>отг с. Павлівка (Калинівський район)</t>
  </si>
  <si>
    <t>отг с. Соболівка (Теплицький район)</t>
  </si>
  <si>
    <t>отг смт. Літин (Літинський район)</t>
  </si>
  <si>
    <t>Факт. надходження на 01.11.2020 з початку року</t>
  </si>
  <si>
    <t>План на 11 місяців 2020р. за помісяч. розписом з урах. змін</t>
  </si>
  <si>
    <t xml:space="preserve">План на листопад 2020р. за помісяч. розписом з урах. змін </t>
  </si>
  <si>
    <t>Факт. надходження за листопад 2020р.</t>
  </si>
  <si>
    <t>Відсоток виконання плану на       11 місяців 2020р. за помісяч. розписом. з урах. змін</t>
  </si>
  <si>
    <t>Відсоток виконання плану на листопад 2020р. за помісяч. розписом. з урах. змін</t>
  </si>
  <si>
    <t>Оперативні дані надходження доходів загального фонду бюджету області                               станом на 01.12.2020 року</t>
  </si>
  <si>
    <t>Факт. надходження на 30.11.2020 з початку року</t>
  </si>
  <si>
    <t>Відхилення надходження 2020р. до 2019р. з початку року у співставних умовах</t>
  </si>
  <si>
    <t>Факт. надходження на 01.12.2019 з початку року у співставних умовах</t>
  </si>
  <si>
    <t xml:space="preserve">Факт. надходження на 01.12.2019 з початку року у співставних умовах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</si>
</sst>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  <numFmt numFmtId="191" formatCode="0.0_);\-0.0"/>
    <numFmt numFmtId="192" formatCode="0.00000"/>
  </numFmts>
  <fonts count="28">
    <font>
      <sz val="10"/>
      <color indexed="8"/>
      <name val="Arial Cyr"/>
      <family val="0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5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0"/>
      <color indexed="8"/>
      <name val="MS Sans Serif"/>
      <family val="0"/>
    </font>
    <font>
      <sz val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7" fillId="0" borderId="0">
      <alignment/>
      <protection/>
    </xf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 vertical="top"/>
      <protection locked="0"/>
    </xf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88" fontId="0" fillId="0" borderId="11" xfId="0" applyNumberFormat="1" applyFont="1" applyBorder="1" applyAlignment="1">
      <alignment horizontal="right" vertical="center" wrapText="1"/>
    </xf>
    <xf numFmtId="188" fontId="0" fillId="0" borderId="12" xfId="0" applyNumberFormat="1" applyFont="1" applyBorder="1" applyAlignment="1">
      <alignment horizontal="right" wrapText="1"/>
    </xf>
    <xf numFmtId="188" fontId="0" fillId="0" borderId="13" xfId="0" applyNumberFormat="1" applyFont="1" applyBorder="1" applyAlignment="1">
      <alignment horizontal="right" vertical="center" wrapText="1"/>
    </xf>
    <xf numFmtId="188" fontId="4" fillId="0" borderId="14" xfId="0" applyNumberFormat="1" applyFont="1" applyBorder="1" applyAlignment="1">
      <alignment horizontal="right" vertical="center" wrapText="1"/>
    </xf>
    <xf numFmtId="188" fontId="4" fillId="0" borderId="15" xfId="0" applyNumberFormat="1" applyFont="1" applyBorder="1" applyAlignment="1">
      <alignment horizontal="right" vertical="center" wrapText="1"/>
    </xf>
    <xf numFmtId="188" fontId="0" fillId="0" borderId="16" xfId="0" applyNumberFormat="1" applyFont="1" applyBorder="1" applyAlignment="1">
      <alignment horizontal="right" vertical="center" wrapText="1"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 horizontal="right" vertical="center" wrapText="1"/>
    </xf>
    <xf numFmtId="188" fontId="0" fillId="0" borderId="12" xfId="0" applyNumberFormat="1" applyFont="1" applyBorder="1" applyAlignment="1">
      <alignment horizontal="right" vertical="center" wrapText="1"/>
    </xf>
    <xf numFmtId="188" fontId="4" fillId="0" borderId="19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0" fillId="0" borderId="12" xfId="0" applyNumberFormat="1" applyFont="1" applyFill="1" applyBorder="1" applyAlignment="1">
      <alignment horizontal="right" wrapText="1"/>
    </xf>
    <xf numFmtId="188" fontId="0" fillId="0" borderId="20" xfId="0" applyNumberFormat="1" applyFont="1" applyBorder="1" applyAlignment="1">
      <alignment horizontal="right" vertical="center" wrapText="1"/>
    </xf>
    <xf numFmtId="188" fontId="4" fillId="0" borderId="21" xfId="0" applyNumberFormat="1" applyFont="1" applyBorder="1" applyAlignment="1">
      <alignment horizontal="right" vertical="center" wrapText="1"/>
    </xf>
    <xf numFmtId="188" fontId="0" fillId="0" borderId="22" xfId="0" applyNumberFormat="1" applyFont="1" applyBorder="1" applyAlignment="1">
      <alignment horizontal="right" vertical="center" wrapText="1"/>
    </xf>
    <xf numFmtId="188" fontId="7" fillId="0" borderId="23" xfId="0" applyNumberFormat="1" applyFont="1" applyBorder="1" applyAlignment="1">
      <alignment horizontal="right"/>
    </xf>
    <xf numFmtId="188" fontId="7" fillId="0" borderId="16" xfId="53" applyNumberFormat="1" applyFont="1" applyBorder="1">
      <alignment/>
      <protection/>
    </xf>
    <xf numFmtId="188" fontId="7" fillId="0" borderId="16" xfId="0" applyNumberFormat="1" applyFont="1" applyBorder="1" applyAlignment="1">
      <alignment horizontal="right"/>
    </xf>
    <xf numFmtId="188" fontId="7" fillId="0" borderId="16" xfId="0" applyNumberFormat="1" applyFont="1" applyBorder="1" applyAlignment="1">
      <alignment/>
    </xf>
    <xf numFmtId="188" fontId="7" fillId="0" borderId="12" xfId="0" applyNumberFormat="1" applyFont="1" applyBorder="1" applyAlignment="1">
      <alignment horizontal="right"/>
    </xf>
    <xf numFmtId="188" fontId="0" fillId="0" borderId="24" xfId="0" applyNumberFormat="1" applyFont="1" applyBorder="1" applyAlignment="1">
      <alignment horizontal="right" vertical="center" wrapText="1"/>
    </xf>
    <xf numFmtId="188" fontId="0" fillId="0" borderId="20" xfId="0" applyNumberFormat="1" applyFont="1" applyBorder="1" applyAlignment="1">
      <alignment horizontal="right"/>
    </xf>
    <xf numFmtId="188" fontId="0" fillId="0" borderId="12" xfId="0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right" vertical="center" wrapText="1"/>
    </xf>
    <xf numFmtId="188" fontId="0" fillId="0" borderId="16" xfId="0" applyNumberFormat="1" applyFont="1" applyBorder="1" applyAlignment="1">
      <alignment/>
    </xf>
    <xf numFmtId="188" fontId="3" fillId="0" borderId="18" xfId="0" applyNumberFormat="1" applyFont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 vertical="center"/>
    </xf>
    <xf numFmtId="188" fontId="4" fillId="0" borderId="26" xfId="0" applyNumberFormat="1" applyFont="1" applyBorder="1" applyAlignment="1">
      <alignment horizontal="right" vertical="center" wrapText="1"/>
    </xf>
    <xf numFmtId="188" fontId="7" fillId="0" borderId="12" xfId="53" applyNumberFormat="1" applyFont="1" applyBorder="1">
      <alignment/>
      <protection/>
    </xf>
    <xf numFmtId="188" fontId="7" fillId="0" borderId="12" xfId="0" applyNumberFormat="1" applyFont="1" applyBorder="1" applyAlignment="1">
      <alignment/>
    </xf>
    <xf numFmtId="188" fontId="0" fillId="0" borderId="22" xfId="0" applyNumberFormat="1" applyFont="1" applyBorder="1" applyAlignment="1">
      <alignment horizontal="right"/>
    </xf>
    <xf numFmtId="188" fontId="3" fillId="0" borderId="18" xfId="0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/>
    </xf>
    <xf numFmtId="188" fontId="3" fillId="0" borderId="27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Border="1" applyAlignment="1">
      <alignment horizontal="right" wrapText="1"/>
    </xf>
    <xf numFmtId="188" fontId="0" fillId="0" borderId="16" xfId="0" applyNumberFormat="1" applyFont="1" applyFill="1" applyBorder="1" applyAlignment="1">
      <alignment horizontal="right"/>
    </xf>
    <xf numFmtId="188" fontId="4" fillId="0" borderId="18" xfId="0" applyNumberFormat="1" applyFont="1" applyFill="1" applyBorder="1" applyAlignment="1">
      <alignment horizontal="right" vertical="center" wrapText="1"/>
    </xf>
    <xf numFmtId="188" fontId="0" fillId="0" borderId="12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wrapText="1"/>
    </xf>
    <xf numFmtId="188" fontId="0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/>
    </xf>
    <xf numFmtId="188" fontId="7" fillId="0" borderId="16" xfId="0" applyNumberFormat="1" applyFont="1" applyFill="1" applyBorder="1" applyAlignment="1">
      <alignment horizontal="right"/>
    </xf>
    <xf numFmtId="188" fontId="7" fillId="0" borderId="28" xfId="0" applyNumberFormat="1" applyFont="1" applyFill="1" applyBorder="1" applyAlignment="1">
      <alignment horizontal="right"/>
    </xf>
    <xf numFmtId="188" fontId="3" fillId="0" borderId="21" xfId="0" applyNumberFormat="1" applyFont="1" applyFill="1" applyBorder="1" applyAlignment="1">
      <alignment horizontal="right" vertical="center"/>
    </xf>
    <xf numFmtId="188" fontId="7" fillId="0" borderId="16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/>
    </xf>
    <xf numFmtId="188" fontId="3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188" fontId="0" fillId="0" borderId="12" xfId="0" applyNumberFormat="1" applyFont="1" applyFill="1" applyBorder="1" applyAlignment="1">
      <alignment horizontal="right" vertical="center" wrapText="1"/>
    </xf>
    <xf numFmtId="188" fontId="0" fillId="0" borderId="28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>
      <alignment horizontal="right" vertical="center" wrapText="1"/>
    </xf>
    <xf numFmtId="188" fontId="0" fillId="0" borderId="30" xfId="0" applyNumberFormat="1" applyFont="1" applyFill="1" applyBorder="1" applyAlignment="1">
      <alignment horizontal="right" vertical="center" wrapText="1"/>
    </xf>
    <xf numFmtId="188" fontId="4" fillId="0" borderId="18" xfId="0" applyNumberFormat="1" applyFont="1" applyFill="1" applyBorder="1" applyAlignment="1">
      <alignment horizontal="right" wrapText="1"/>
    </xf>
    <xf numFmtId="188" fontId="0" fillId="0" borderId="25" xfId="0" applyNumberFormat="1" applyFont="1" applyFill="1" applyBorder="1" applyAlignment="1">
      <alignment horizontal="right" vertical="center" wrapText="1"/>
    </xf>
    <xf numFmtId="188" fontId="0" fillId="0" borderId="13" xfId="0" applyNumberFormat="1" applyFont="1" applyFill="1" applyBorder="1" applyAlignment="1">
      <alignment horizontal="right" vertical="center" wrapText="1"/>
    </xf>
    <xf numFmtId="188" fontId="0" fillId="0" borderId="31" xfId="0" applyNumberFormat="1" applyFont="1" applyFill="1" applyBorder="1" applyAlignment="1">
      <alignment horizontal="right" vertical="center" wrapText="1"/>
    </xf>
    <xf numFmtId="188" fontId="0" fillId="0" borderId="32" xfId="0" applyNumberFormat="1" applyFont="1" applyFill="1" applyBorder="1" applyAlignment="1">
      <alignment horizontal="right" vertical="center" wrapText="1"/>
    </xf>
    <xf numFmtId="188" fontId="0" fillId="0" borderId="0" xfId="0" applyNumberFormat="1" applyFont="1" applyFill="1" applyBorder="1" applyAlignment="1">
      <alignment horizontal="right" vertical="center" wrapText="1"/>
    </xf>
    <xf numFmtId="188" fontId="0" fillId="0" borderId="12" xfId="0" applyNumberFormat="1" applyFont="1" applyFill="1" applyBorder="1" applyAlignment="1">
      <alignment horizontal="right" wrapText="1"/>
    </xf>
    <xf numFmtId="188" fontId="4" fillId="0" borderId="14" xfId="0" applyNumberFormat="1" applyFont="1" applyFill="1" applyBorder="1" applyAlignment="1">
      <alignment horizontal="right" wrapText="1"/>
    </xf>
    <xf numFmtId="188" fontId="4" fillId="0" borderId="26" xfId="0" applyNumberFormat="1" applyFont="1" applyFill="1" applyBorder="1" applyAlignment="1">
      <alignment horizontal="right" vertical="center" wrapText="1"/>
    </xf>
    <xf numFmtId="188" fontId="0" fillId="0" borderId="24" xfId="0" applyNumberFormat="1" applyFont="1" applyFill="1" applyBorder="1" applyAlignment="1">
      <alignment horizontal="right" vertical="center" wrapText="1"/>
    </xf>
    <xf numFmtId="188" fontId="0" fillId="0" borderId="33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/>
    </xf>
    <xf numFmtId="188" fontId="4" fillId="0" borderId="26" xfId="0" applyNumberFormat="1" applyFont="1" applyFill="1" applyBorder="1" applyAlignment="1">
      <alignment horizontal="right" wrapText="1"/>
    </xf>
    <xf numFmtId="188" fontId="0" fillId="0" borderId="12" xfId="0" applyNumberFormat="1" applyFont="1" applyFill="1" applyBorder="1" applyAlignment="1">
      <alignment vertical="center" wrapText="1"/>
    </xf>
    <xf numFmtId="188" fontId="7" fillId="0" borderId="34" xfId="0" applyNumberFormat="1" applyFont="1" applyBorder="1" applyAlignment="1">
      <alignment horizontal="right"/>
    </xf>
    <xf numFmtId="188" fontId="0" fillId="0" borderId="12" xfId="0" applyNumberFormat="1" applyFont="1" applyFill="1" applyBorder="1" applyAlignment="1">
      <alignment/>
    </xf>
    <xf numFmtId="188" fontId="0" fillId="0" borderId="35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5" fillId="0" borderId="25" xfId="33" applyFont="1" applyFill="1" applyBorder="1" applyAlignment="1">
      <alignment horizontal="left" vertical="center"/>
      <protection/>
    </xf>
    <xf numFmtId="0" fontId="15" fillId="0" borderId="16" xfId="33" applyFont="1" applyFill="1" applyBorder="1" applyAlignment="1">
      <alignment horizontal="left" vertical="center"/>
      <protection/>
    </xf>
    <xf numFmtId="0" fontId="15" fillId="0" borderId="28" xfId="33" applyFont="1" applyFill="1" applyBorder="1" applyAlignment="1">
      <alignment horizontal="left" vertical="center"/>
      <protection/>
    </xf>
    <xf numFmtId="0" fontId="15" fillId="0" borderId="12" xfId="33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188" fontId="0" fillId="0" borderId="12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8" fontId="7" fillId="0" borderId="16" xfId="53" applyNumberFormat="1" applyFont="1" applyFill="1" applyBorder="1">
      <alignment/>
      <protection/>
    </xf>
    <xf numFmtId="188" fontId="7" fillId="0" borderId="16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 vertical="center" wrapText="1"/>
    </xf>
    <xf numFmtId="188" fontId="0" fillId="0" borderId="38" xfId="0" applyNumberFormat="1" applyFont="1" applyFill="1" applyBorder="1" applyAlignment="1">
      <alignment horizontal="right" vertical="center" wrapText="1"/>
    </xf>
    <xf numFmtId="188" fontId="0" fillId="0" borderId="35" xfId="0" applyNumberFormat="1" applyFont="1" applyFill="1" applyBorder="1" applyAlignment="1">
      <alignment horizontal="right" vertical="center" wrapText="1"/>
    </xf>
    <xf numFmtId="188" fontId="7" fillId="0" borderId="28" xfId="53" applyNumberFormat="1" applyFont="1" applyFill="1" applyBorder="1">
      <alignment/>
      <protection/>
    </xf>
    <xf numFmtId="188" fontId="7" fillId="0" borderId="28" xfId="0" applyNumberFormat="1" applyFont="1" applyFill="1" applyBorder="1" applyAlignment="1">
      <alignment/>
    </xf>
    <xf numFmtId="188" fontId="7" fillId="0" borderId="30" xfId="0" applyNumberFormat="1" applyFont="1" applyFill="1" applyBorder="1" applyAlignment="1">
      <alignment horizontal="right"/>
    </xf>
    <xf numFmtId="188" fontId="0" fillId="0" borderId="37" xfId="0" applyNumberFormat="1" applyFont="1" applyFill="1" applyBorder="1" applyAlignment="1">
      <alignment horizontal="right"/>
    </xf>
    <xf numFmtId="188" fontId="0" fillId="0" borderId="37" xfId="0" applyNumberFormat="1" applyFont="1" applyFill="1" applyBorder="1" applyAlignment="1">
      <alignment horizontal="right" vertical="center" wrapText="1"/>
    </xf>
    <xf numFmtId="188" fontId="4" fillId="0" borderId="19" xfId="0" applyNumberFormat="1" applyFont="1" applyFill="1" applyBorder="1" applyAlignment="1">
      <alignment horizontal="right" vertical="center" wrapText="1"/>
    </xf>
    <xf numFmtId="188" fontId="4" fillId="0" borderId="21" xfId="0" applyNumberFormat="1" applyFont="1" applyFill="1" applyBorder="1" applyAlignment="1">
      <alignment horizontal="right" vertical="center" wrapText="1"/>
    </xf>
    <xf numFmtId="188" fontId="4" fillId="0" borderId="15" xfId="0" applyNumberFormat="1" applyFont="1" applyFill="1" applyBorder="1" applyAlignment="1">
      <alignment horizontal="right" vertical="center" wrapText="1"/>
    </xf>
    <xf numFmtId="188" fontId="4" fillId="0" borderId="39" xfId="0" applyNumberFormat="1" applyFont="1" applyFill="1" applyBorder="1" applyAlignment="1">
      <alignment horizontal="right" vertical="center" wrapText="1"/>
    </xf>
    <xf numFmtId="0" fontId="0" fillId="0" borderId="30" xfId="0" applyFill="1" applyBorder="1" applyAlignment="1">
      <alignment/>
    </xf>
    <xf numFmtId="188" fontId="7" fillId="0" borderId="12" xfId="53" applyNumberFormat="1" applyFont="1" applyFill="1" applyBorder="1">
      <alignment/>
      <protection/>
    </xf>
    <xf numFmtId="188" fontId="7" fillId="0" borderId="12" xfId="0" applyNumberFormat="1" applyFont="1" applyFill="1" applyBorder="1" applyAlignment="1">
      <alignment/>
    </xf>
    <xf numFmtId="188" fontId="0" fillId="0" borderId="22" xfId="0" applyNumberFormat="1" applyFont="1" applyFill="1" applyBorder="1" applyAlignment="1">
      <alignment horizontal="right"/>
    </xf>
    <xf numFmtId="188" fontId="0" fillId="0" borderId="40" xfId="0" applyNumberFormat="1" applyFont="1" applyFill="1" applyBorder="1" applyAlignment="1">
      <alignment horizontal="right" vertical="center" wrapText="1"/>
    </xf>
    <xf numFmtId="188" fontId="0" fillId="0" borderId="22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188" fontId="7" fillId="0" borderId="16" xfId="53" applyNumberFormat="1" applyFont="1" applyFill="1" applyBorder="1" applyAlignment="1">
      <alignment horizontal="right"/>
      <protection/>
    </xf>
    <xf numFmtId="188" fontId="0" fillId="0" borderId="34" xfId="0" applyNumberFormat="1" applyFont="1" applyFill="1" applyBorder="1" applyAlignment="1">
      <alignment horizontal="right" wrapText="1"/>
    </xf>
    <xf numFmtId="188" fontId="7" fillId="0" borderId="34" xfId="0" applyNumberFormat="1" applyFont="1" applyFill="1" applyBorder="1" applyAlignment="1">
      <alignment horizontal="right"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16" xfId="33" applyFont="1" applyFill="1" applyBorder="1" applyAlignment="1">
      <alignment horizontal="left" vertical="center" wrapText="1"/>
      <protection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188" fontId="0" fillId="0" borderId="16" xfId="0" applyNumberFormat="1" applyFont="1" applyFill="1" applyBorder="1" applyAlignment="1">
      <alignment horizontal="right" wrapText="1"/>
    </xf>
    <xf numFmtId="188" fontId="0" fillId="0" borderId="41" xfId="0" applyNumberFormat="1" applyFont="1" applyFill="1" applyBorder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right"/>
    </xf>
    <xf numFmtId="188" fontId="4" fillId="0" borderId="19" xfId="0" applyNumberFormat="1" applyFont="1" applyFill="1" applyBorder="1" applyAlignment="1">
      <alignment horizontal="right" wrapText="1"/>
    </xf>
    <xf numFmtId="188" fontId="4" fillId="0" borderId="39" xfId="0" applyNumberFormat="1" applyFont="1" applyFill="1" applyBorder="1" applyAlignment="1">
      <alignment horizontal="right" wrapText="1"/>
    </xf>
    <xf numFmtId="188" fontId="4" fillId="0" borderId="21" xfId="0" applyNumberFormat="1" applyFont="1" applyFill="1" applyBorder="1" applyAlignment="1">
      <alignment horizontal="right" wrapText="1"/>
    </xf>
    <xf numFmtId="188" fontId="4" fillId="0" borderId="15" xfId="0" applyNumberFormat="1" applyFont="1" applyFill="1" applyBorder="1" applyAlignment="1">
      <alignment horizontal="right" wrapText="1"/>
    </xf>
    <xf numFmtId="188" fontId="4" fillId="0" borderId="29" xfId="0" applyNumberFormat="1" applyFont="1" applyFill="1" applyBorder="1" applyAlignment="1">
      <alignment horizontal="right" vertical="center" wrapText="1"/>
    </xf>
    <xf numFmtId="188" fontId="4" fillId="0" borderId="42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 horizontal="center" vertical="center" wrapText="1"/>
    </xf>
    <xf numFmtId="188" fontId="4" fillId="0" borderId="18" xfId="0" applyNumberFormat="1" applyFont="1" applyBorder="1" applyAlignment="1">
      <alignment horizontal="right"/>
    </xf>
    <xf numFmtId="0" fontId="0" fillId="0" borderId="43" xfId="0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88" fontId="0" fillId="0" borderId="28" xfId="0" applyNumberFormat="1" applyFont="1" applyFill="1" applyBorder="1" applyAlignment="1">
      <alignment horizontal="right" wrapText="1"/>
    </xf>
    <xf numFmtId="188" fontId="0" fillId="0" borderId="28" xfId="0" applyNumberFormat="1" applyFont="1" applyBorder="1" applyAlignment="1">
      <alignment horizontal="right" vertical="center" wrapText="1"/>
    </xf>
    <xf numFmtId="188" fontId="0" fillId="0" borderId="28" xfId="0" applyNumberFormat="1" applyFont="1" applyBorder="1" applyAlignment="1">
      <alignment horizontal="right" wrapText="1"/>
    </xf>
    <xf numFmtId="0" fontId="0" fillId="0" borderId="4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188" fontId="5" fillId="0" borderId="0" xfId="0" applyNumberFormat="1" applyFont="1" applyAlignment="1">
      <alignment horizontal="right" vertical="center" wrapText="1"/>
    </xf>
    <xf numFmtId="188" fontId="0" fillId="0" borderId="45" xfId="0" applyNumberFormat="1" applyFont="1" applyFill="1" applyBorder="1" applyAlignment="1">
      <alignment horizontal="right" vertical="center" wrapText="1"/>
    </xf>
    <xf numFmtId="188" fontId="0" fillId="0" borderId="46" xfId="0" applyNumberFormat="1" applyFont="1" applyBorder="1" applyAlignment="1">
      <alignment horizontal="right" vertical="center" wrapText="1"/>
    </xf>
    <xf numFmtId="188" fontId="0" fillId="0" borderId="47" xfId="0" applyNumberFormat="1" applyFont="1" applyBorder="1" applyAlignment="1">
      <alignment horizontal="right" vertical="center" wrapText="1"/>
    </xf>
    <xf numFmtId="188" fontId="0" fillId="0" borderId="48" xfId="0" applyNumberFormat="1" applyFont="1" applyFill="1" applyBorder="1" applyAlignment="1">
      <alignment horizontal="right" vertical="center" wrapText="1"/>
    </xf>
    <xf numFmtId="188" fontId="0" fillId="0" borderId="49" xfId="0" applyNumberFormat="1" applyFont="1" applyBorder="1" applyAlignment="1">
      <alignment horizontal="right" vertical="center" wrapText="1"/>
    </xf>
    <xf numFmtId="188" fontId="4" fillId="0" borderId="50" xfId="0" applyNumberFormat="1" applyFont="1" applyBorder="1" applyAlignment="1">
      <alignment horizontal="right" vertical="center" wrapText="1"/>
    </xf>
    <xf numFmtId="188" fontId="0" fillId="0" borderId="12" xfId="0" applyNumberFormat="1" applyFont="1" applyBorder="1" applyAlignment="1">
      <alignment vertical="center" wrapText="1"/>
    </xf>
    <xf numFmtId="188" fontId="0" fillId="0" borderId="51" xfId="0" applyNumberFormat="1" applyFont="1" applyBorder="1" applyAlignment="1">
      <alignment vertical="center" wrapText="1"/>
    </xf>
    <xf numFmtId="188" fontId="4" fillId="0" borderId="50" xfId="0" applyNumberFormat="1" applyFont="1" applyFill="1" applyBorder="1" applyAlignment="1">
      <alignment horizontal="right" vertical="center" wrapText="1"/>
    </xf>
    <xf numFmtId="188" fontId="7" fillId="0" borderId="0" xfId="53" applyNumberFormat="1" applyFont="1" applyFill="1" applyAlignment="1">
      <alignment horizontal="center" wrapText="1"/>
      <protection/>
    </xf>
    <xf numFmtId="188" fontId="0" fillId="0" borderId="0" xfId="0" applyNumberFormat="1" applyFont="1" applyFill="1" applyAlignment="1">
      <alignment horizontal="center" wrapText="1"/>
    </xf>
    <xf numFmtId="188" fontId="4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88" fontId="0" fillId="0" borderId="0" xfId="0" applyNumberFormat="1" applyFont="1" applyFill="1" applyAlignment="1">
      <alignment horizontal="center" wrapText="1"/>
    </xf>
    <xf numFmtId="188" fontId="0" fillId="0" borderId="16" xfId="0" applyNumberFormat="1" applyBorder="1" applyAlignment="1">
      <alignment/>
    </xf>
    <xf numFmtId="188" fontId="0" fillId="0" borderId="52" xfId="0" applyNumberFormat="1" applyFont="1" applyFill="1" applyBorder="1" applyAlignment="1">
      <alignment horizontal="right" vertical="center" wrapText="1"/>
    </xf>
    <xf numFmtId="0" fontId="15" fillId="0" borderId="31" xfId="33" applyFont="1" applyFill="1" applyBorder="1" applyAlignment="1">
      <alignment horizontal="left" vertical="center"/>
      <protection/>
    </xf>
    <xf numFmtId="188" fontId="7" fillId="0" borderId="30" xfId="53" applyNumberFormat="1" applyFont="1" applyFill="1" applyBorder="1">
      <alignment/>
      <protection/>
    </xf>
    <xf numFmtId="188" fontId="7" fillId="0" borderId="30" xfId="0" applyNumberFormat="1" applyFont="1" applyFill="1" applyBorder="1" applyAlignment="1">
      <alignment/>
    </xf>
    <xf numFmtId="188" fontId="7" fillId="0" borderId="28" xfId="0" applyNumberFormat="1" applyFont="1" applyFill="1" applyBorder="1" applyAlignment="1">
      <alignment horizontal="right" vertical="center" wrapText="1"/>
    </xf>
    <xf numFmtId="188" fontId="0" fillId="0" borderId="53" xfId="0" applyNumberFormat="1" applyFont="1" applyFill="1" applyBorder="1" applyAlignment="1">
      <alignment horizontal="right" vertical="center" wrapText="1"/>
    </xf>
    <xf numFmtId="188" fontId="0" fillId="0" borderId="52" xfId="0" applyNumberFormat="1" applyFont="1" applyFill="1" applyBorder="1" applyAlignment="1">
      <alignment horizontal="right"/>
    </xf>
    <xf numFmtId="188" fontId="0" fillId="0" borderId="30" xfId="0" applyNumberFormat="1" applyFont="1" applyFill="1" applyBorder="1" applyAlignment="1">
      <alignment horizontal="right" wrapText="1"/>
    </xf>
    <xf numFmtId="188" fontId="0" fillId="0" borderId="30" xfId="0" applyNumberFormat="1" applyFont="1" applyFill="1" applyBorder="1" applyAlignment="1">
      <alignment horizontal="right" wrapText="1"/>
    </xf>
    <xf numFmtId="188" fontId="0" fillId="0" borderId="32" xfId="0" applyNumberFormat="1" applyFont="1" applyFill="1" applyBorder="1" applyAlignment="1">
      <alignment horizontal="right" wrapText="1"/>
    </xf>
    <xf numFmtId="188" fontId="0" fillId="0" borderId="54" xfId="0" applyNumberFormat="1" applyFont="1" applyFill="1" applyBorder="1" applyAlignment="1">
      <alignment horizontal="right" vertical="center" wrapText="1"/>
    </xf>
    <xf numFmtId="188" fontId="0" fillId="0" borderId="17" xfId="0" applyNumberFormat="1" applyFont="1" applyFill="1" applyBorder="1" applyAlignment="1">
      <alignment horizontal="right" vertical="center" wrapText="1"/>
    </xf>
    <xf numFmtId="188" fontId="0" fillId="0" borderId="3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188" fontId="7" fillId="0" borderId="29" xfId="53" applyNumberFormat="1" applyFont="1" applyFill="1" applyBorder="1">
      <alignment/>
      <protection/>
    </xf>
    <xf numFmtId="188" fontId="7" fillId="0" borderId="36" xfId="0" applyNumberFormat="1" applyFont="1" applyFill="1" applyBorder="1" applyAlignment="1">
      <alignment horizontal="right"/>
    </xf>
    <xf numFmtId="188" fontId="7" fillId="0" borderId="29" xfId="0" applyNumberFormat="1" applyFont="1" applyFill="1" applyBorder="1" applyAlignment="1">
      <alignment horizontal="right"/>
    </xf>
    <xf numFmtId="188" fontId="0" fillId="0" borderId="29" xfId="0" applyNumberFormat="1" applyFont="1" applyFill="1" applyBorder="1" applyAlignment="1">
      <alignment horizontal="right" vertical="center" wrapText="1"/>
    </xf>
    <xf numFmtId="188" fontId="0" fillId="0" borderId="42" xfId="0" applyNumberFormat="1" applyFont="1" applyFill="1" applyBorder="1" applyAlignment="1">
      <alignment horizontal="right" vertical="center" wrapText="1"/>
    </xf>
    <xf numFmtId="188" fontId="0" fillId="0" borderId="30" xfId="0" applyNumberFormat="1" applyFont="1" applyFill="1" applyBorder="1" applyAlignment="1">
      <alignment horizontal="right"/>
    </xf>
    <xf numFmtId="188" fontId="0" fillId="0" borderId="33" xfId="0" applyNumberFormat="1" applyFont="1" applyFill="1" applyBorder="1" applyAlignment="1">
      <alignment horizontal="right"/>
    </xf>
    <xf numFmtId="188" fontId="0" fillId="0" borderId="36" xfId="0" applyNumberFormat="1" applyFont="1" applyFill="1" applyBorder="1" applyAlignment="1">
      <alignment horizontal="right" vertical="center" wrapText="1"/>
    </xf>
    <xf numFmtId="188" fontId="0" fillId="0" borderId="38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 horizontal="center" vertical="center" wrapText="1"/>
    </xf>
    <xf numFmtId="188" fontId="0" fillId="0" borderId="0" xfId="54" applyNumberFormat="1" applyFont="1" applyFill="1" applyBorder="1" applyAlignment="1" applyProtection="1">
      <alignment/>
      <protection/>
    </xf>
    <xf numFmtId="188" fontId="0" fillId="0" borderId="51" xfId="0" applyNumberFormat="1" applyFont="1" applyFill="1" applyBorder="1" applyAlignment="1">
      <alignment horizontal="right" vertical="center" wrapText="1"/>
    </xf>
    <xf numFmtId="188" fontId="4" fillId="0" borderId="29" xfId="0" applyNumberFormat="1" applyFont="1" applyBorder="1" applyAlignment="1">
      <alignment horizontal="right"/>
    </xf>
    <xf numFmtId="188" fontId="0" fillId="0" borderId="43" xfId="0" applyNumberFormat="1" applyFont="1" applyFill="1" applyBorder="1" applyAlignment="1">
      <alignment horizontal="right" wrapText="1"/>
    </xf>
    <xf numFmtId="188" fontId="0" fillId="0" borderId="43" xfId="0" applyNumberFormat="1" applyFont="1" applyBorder="1" applyAlignment="1">
      <alignment horizontal="right" wrapText="1"/>
    </xf>
    <xf numFmtId="188" fontId="0" fillId="0" borderId="29" xfId="0" applyNumberFormat="1" applyFont="1" applyFill="1" applyBorder="1" applyAlignment="1">
      <alignment/>
    </xf>
    <xf numFmtId="188" fontId="7" fillId="0" borderId="36" xfId="0" applyNumberFormat="1" applyFont="1" applyFill="1" applyBorder="1" applyAlignment="1">
      <alignment horizontal="right"/>
    </xf>
    <xf numFmtId="188" fontId="0" fillId="0" borderId="56" xfId="0" applyNumberFormat="1" applyFont="1" applyFill="1" applyBorder="1" applyAlignment="1">
      <alignment horizontal="right" wrapText="1"/>
    </xf>
    <xf numFmtId="0" fontId="0" fillId="0" borderId="52" xfId="0" applyFont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18" borderId="57" xfId="0" applyFill="1" applyBorder="1" applyAlignment="1">
      <alignment horizontal="center" vertical="center" wrapText="1"/>
    </xf>
    <xf numFmtId="0" fontId="0" fillId="18" borderId="30" xfId="0" applyFont="1" applyFill="1" applyBorder="1" applyAlignment="1">
      <alignment horizontal="center" vertical="center" wrapText="1"/>
    </xf>
    <xf numFmtId="0" fontId="0" fillId="18" borderId="29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4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19" borderId="57" xfId="0" applyFont="1" applyFill="1" applyBorder="1" applyAlignment="1">
      <alignment horizontal="center" vertical="center" wrapText="1"/>
    </xf>
    <xf numFmtId="0" fontId="0" fillId="19" borderId="30" xfId="0" applyFont="1" applyFill="1" applyBorder="1" applyAlignment="1">
      <alignment horizontal="center" vertical="center" wrapText="1"/>
    </xf>
    <xf numFmtId="0" fontId="0" fillId="19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40618" xfId="53"/>
    <cellStyle name="Обычный_290720" xfId="54"/>
    <cellStyle name="Открывавшаяся гиперссыл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89"/>
  <sheetViews>
    <sheetView showZeros="0" tabSelected="1" view="pageBreakPreview" zoomScale="70" zoomScaleNormal="75" zoomScaleSheetLayoutView="70" zoomScalePageLayoutView="0" workbookViewId="0" topLeftCell="A1">
      <pane xSplit="2" ySplit="6" topLeftCell="C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" sqref="G3"/>
    </sheetView>
  </sheetViews>
  <sheetFormatPr defaultColWidth="7.625" defaultRowHeight="12.75"/>
  <cols>
    <col min="1" max="1" width="3.25390625" style="1" customWidth="1"/>
    <col min="2" max="2" width="45.75390625" style="1" customWidth="1"/>
    <col min="3" max="3" width="14.375" style="1" customWidth="1"/>
    <col min="4" max="4" width="12.75390625" style="1" customWidth="1"/>
    <col min="5" max="5" width="12.00390625" style="1" customWidth="1"/>
    <col min="6" max="6" width="14.25390625" style="1" hidden="1" customWidth="1"/>
    <col min="7" max="7" width="13.125" style="1" customWidth="1"/>
    <col min="8" max="8" width="14.125" style="1" hidden="1" customWidth="1"/>
    <col min="9" max="9" width="10.00390625" style="1" hidden="1" customWidth="1"/>
    <col min="10" max="10" width="12.00390625" style="1" hidden="1" customWidth="1"/>
    <col min="11" max="11" width="11.375" style="1" customWidth="1"/>
    <col min="12" max="12" width="11.875" style="24" hidden="1" customWidth="1"/>
    <col min="13" max="13" width="11.125" style="1" customWidth="1"/>
    <col min="14" max="14" width="10.125" style="1" customWidth="1"/>
    <col min="15" max="15" width="12.375" style="1" customWidth="1"/>
    <col min="16" max="16" width="13.00390625" style="1" customWidth="1"/>
    <col min="17" max="17" width="10.75390625" style="1" customWidth="1"/>
    <col min="18" max="18" width="13.00390625" style="1" hidden="1" customWidth="1"/>
    <col min="19" max="19" width="12.625" style="1" customWidth="1"/>
    <col min="20" max="20" width="13.75390625" style="1" customWidth="1"/>
    <col min="21" max="21" width="10.875" style="1" customWidth="1"/>
    <col min="22" max="22" width="18.25390625" style="24" hidden="1" customWidth="1"/>
    <col min="23" max="23" width="12.125" style="1" customWidth="1"/>
    <col min="24" max="24" width="14.25390625" style="1" customWidth="1"/>
    <col min="25" max="25" width="13.75390625" style="1" customWidth="1"/>
    <col min="26" max="26" width="9.75390625" style="1" customWidth="1"/>
    <col min="27" max="27" width="12.375" style="24" hidden="1" customWidth="1"/>
    <col min="28" max="28" width="12.375" style="1" customWidth="1"/>
    <col min="29" max="29" width="12.625" style="1" customWidth="1"/>
    <col min="30" max="30" width="13.75390625" style="1" customWidth="1"/>
    <col min="31" max="31" width="11.25390625" style="1" customWidth="1"/>
    <col min="32" max="32" width="12.75390625" style="24" hidden="1" customWidth="1"/>
    <col min="33" max="33" width="12.25390625" style="1" customWidth="1"/>
    <col min="34" max="34" width="13.625" style="1" customWidth="1"/>
    <col min="35" max="35" width="13.375" style="1" customWidth="1"/>
    <col min="36" max="36" width="11.00390625" style="1" customWidth="1"/>
    <col min="37" max="37" width="12.75390625" style="24" hidden="1" customWidth="1"/>
    <col min="38" max="38" width="12.375" style="1" customWidth="1"/>
    <col min="39" max="39" width="12.25390625" style="1" customWidth="1"/>
    <col min="40" max="40" width="13.375" style="1" customWidth="1"/>
    <col min="41" max="41" width="10.625" style="1" customWidth="1"/>
    <col min="42" max="42" width="18.25390625" style="24" hidden="1" customWidth="1"/>
    <col min="43" max="44" width="12.375" style="1" customWidth="1"/>
    <col min="45" max="45" width="13.625" style="1" customWidth="1"/>
    <col min="46" max="46" width="10.375" style="1" customWidth="1"/>
    <col min="47" max="47" width="18.25390625" style="24" hidden="1" customWidth="1"/>
    <col min="48" max="48" width="12.25390625" style="1" customWidth="1"/>
    <col min="49" max="49" width="12.375" style="1" customWidth="1"/>
    <col min="50" max="50" width="11.25390625" style="1" customWidth="1"/>
    <col min="51" max="51" width="8.625" style="1" customWidth="1"/>
    <col min="52" max="52" width="18.25390625" style="1" hidden="1" customWidth="1"/>
    <col min="53" max="53" width="9.25390625" style="1" customWidth="1"/>
    <col min="54" max="54" width="12.25390625" style="1" customWidth="1"/>
    <col min="55" max="55" width="10.625" style="1" customWidth="1"/>
    <col min="56" max="56" width="8.75390625" style="1" customWidth="1"/>
    <col min="57" max="57" width="16.625" style="1" hidden="1" customWidth="1"/>
    <col min="58" max="58" width="9.75390625" style="1" customWidth="1"/>
    <col min="59" max="59" width="11.875" style="1" customWidth="1"/>
    <col min="60" max="60" width="11.00390625" style="1" customWidth="1"/>
    <col min="61" max="61" width="7.875" style="1" customWidth="1"/>
    <col min="62" max="62" width="11.25390625" style="1" hidden="1" customWidth="1"/>
    <col min="63" max="63" width="10.00390625" style="1" customWidth="1"/>
    <col min="64" max="64" width="12.875" style="1" customWidth="1"/>
    <col min="65" max="65" width="15.125" style="1" customWidth="1"/>
    <col min="66" max="66" width="10.875" style="1" customWidth="1"/>
    <col min="67" max="67" width="14.125" style="24" hidden="1" customWidth="1"/>
    <col min="68" max="68" width="12.25390625" style="24" customWidth="1"/>
    <col min="69" max="102" width="11.25390625" style="1" customWidth="1"/>
    <col min="103" max="108" width="11.875" style="1" customWidth="1"/>
    <col min="109" max="230" width="9.125" style="1" customWidth="1"/>
    <col min="231" max="16384" width="7.625" style="1" customWidth="1"/>
  </cols>
  <sheetData>
    <row r="1" spans="1:68" ht="39.75" customHeight="1">
      <c r="A1" s="7"/>
      <c r="B1" s="7"/>
      <c r="C1" s="268" t="s">
        <v>130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7"/>
      <c r="T1" s="7"/>
      <c r="U1" s="7"/>
      <c r="V1" s="22"/>
      <c r="W1" s="7"/>
      <c r="X1" s="7"/>
      <c r="Y1" s="7"/>
      <c r="Z1" s="7"/>
      <c r="AA1" s="22"/>
      <c r="AB1" s="7"/>
      <c r="AC1" s="7"/>
      <c r="AD1" s="7"/>
      <c r="AE1" s="7"/>
      <c r="AF1" s="22"/>
      <c r="AG1" s="7"/>
      <c r="AH1" s="7"/>
      <c r="AI1" s="7"/>
      <c r="AJ1" s="22"/>
      <c r="AK1" s="22"/>
      <c r="AL1" s="22"/>
      <c r="AM1" s="7"/>
      <c r="AN1" s="7"/>
      <c r="AO1" s="7"/>
      <c r="AP1" s="22"/>
      <c r="AQ1" s="7"/>
      <c r="AR1" s="7"/>
      <c r="AS1" s="7"/>
      <c r="AT1" s="7"/>
      <c r="AU1" s="22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2"/>
      <c r="BP1" s="22"/>
    </row>
    <row r="2" spans="2:68" ht="18">
      <c r="B2" s="8"/>
      <c r="C2" s="275" t="s">
        <v>0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8"/>
      <c r="T2" s="8"/>
      <c r="U2" s="8"/>
      <c r="V2" s="23"/>
      <c r="W2" s="8"/>
      <c r="X2" s="8"/>
      <c r="Y2" s="8"/>
      <c r="Z2" s="8"/>
      <c r="AA2" s="23"/>
      <c r="AB2" s="8"/>
      <c r="AC2" s="8"/>
      <c r="AD2" s="8"/>
      <c r="AE2" s="8"/>
      <c r="AF2" s="23"/>
      <c r="AG2" s="8"/>
      <c r="AH2" s="8"/>
      <c r="AI2" s="8"/>
      <c r="AJ2" s="23"/>
      <c r="AK2" s="23"/>
      <c r="AL2" s="23"/>
      <c r="AM2" s="8"/>
      <c r="AN2" s="8"/>
      <c r="AO2" s="8"/>
      <c r="AP2" s="23"/>
      <c r="AQ2" s="8"/>
      <c r="AR2" s="8"/>
      <c r="AS2" s="8"/>
      <c r="AT2" s="8"/>
      <c r="AU2" s="23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23"/>
      <c r="BP2" s="23"/>
    </row>
    <row r="3" spans="2:38" ht="15.75" customHeight="1" thickBot="1">
      <c r="B3" s="2"/>
      <c r="C3" s="2"/>
      <c r="D3" s="2"/>
      <c r="E3" s="2"/>
      <c r="F3" s="3"/>
      <c r="G3" s="3"/>
      <c r="H3" s="3"/>
      <c r="I3" s="3"/>
      <c r="J3" s="3"/>
      <c r="K3" s="3"/>
      <c r="L3" s="58"/>
      <c r="M3" s="9" t="s">
        <v>1</v>
      </c>
      <c r="N3" s="5"/>
      <c r="O3" s="154"/>
      <c r="P3" s="5"/>
      <c r="Q3" s="5"/>
      <c r="R3" s="5"/>
      <c r="X3" s="4"/>
      <c r="Y3" s="4"/>
      <c r="Z3" s="4"/>
      <c r="AA3" s="67"/>
      <c r="AB3" s="4"/>
      <c r="AG3" s="6"/>
      <c r="AJ3" s="24"/>
      <c r="AL3" s="25"/>
    </row>
    <row r="4" spans="1:68" ht="37.5" customHeight="1">
      <c r="A4" s="210" t="s">
        <v>2</v>
      </c>
      <c r="B4" s="207" t="s">
        <v>3</v>
      </c>
      <c r="C4" s="207" t="s">
        <v>114</v>
      </c>
      <c r="D4" s="207" t="s">
        <v>113</v>
      </c>
      <c r="E4" s="207" t="s">
        <v>125</v>
      </c>
      <c r="F4" s="244" t="s">
        <v>126</v>
      </c>
      <c r="G4" s="244" t="s">
        <v>4</v>
      </c>
      <c r="H4" s="230" t="s">
        <v>131</v>
      </c>
      <c r="I4" s="279" t="s">
        <v>124</v>
      </c>
      <c r="J4" s="244" t="s">
        <v>127</v>
      </c>
      <c r="K4" s="207" t="s">
        <v>5</v>
      </c>
      <c r="L4" s="269" t="s">
        <v>133</v>
      </c>
      <c r="M4" s="233" t="s">
        <v>132</v>
      </c>
      <c r="N4" s="234"/>
      <c r="O4" s="207" t="s">
        <v>107</v>
      </c>
      <c r="P4" s="207" t="s">
        <v>110</v>
      </c>
      <c r="Q4" s="276" t="s">
        <v>128</v>
      </c>
      <c r="R4" s="272" t="s">
        <v>129</v>
      </c>
      <c r="S4" s="215" t="s">
        <v>6</v>
      </c>
      <c r="T4" s="216"/>
      <c r="U4" s="216"/>
      <c r="V4" s="216"/>
      <c r="W4" s="217"/>
      <c r="X4" s="215" t="s">
        <v>7</v>
      </c>
      <c r="Y4" s="216"/>
      <c r="Z4" s="216"/>
      <c r="AA4" s="216"/>
      <c r="AB4" s="217"/>
      <c r="AC4" s="241" t="s">
        <v>8</v>
      </c>
      <c r="AD4" s="242"/>
      <c r="AE4" s="242"/>
      <c r="AF4" s="242"/>
      <c r="AG4" s="242"/>
      <c r="AH4" s="242"/>
      <c r="AI4" s="242"/>
      <c r="AJ4" s="242"/>
      <c r="AK4" s="242"/>
      <c r="AL4" s="243"/>
      <c r="AM4" s="215" t="s">
        <v>9</v>
      </c>
      <c r="AN4" s="216"/>
      <c r="AO4" s="216"/>
      <c r="AP4" s="216"/>
      <c r="AQ4" s="216"/>
      <c r="AR4" s="247" t="s">
        <v>10</v>
      </c>
      <c r="AS4" s="248"/>
      <c r="AT4" s="248"/>
      <c r="AU4" s="248"/>
      <c r="AV4" s="249"/>
      <c r="AW4" s="254" t="s">
        <v>111</v>
      </c>
      <c r="AX4" s="255"/>
      <c r="AY4" s="255"/>
      <c r="AZ4" s="255"/>
      <c r="BA4" s="256"/>
      <c r="BB4" s="259" t="s">
        <v>8</v>
      </c>
      <c r="BC4" s="260"/>
      <c r="BD4" s="260"/>
      <c r="BE4" s="260"/>
      <c r="BF4" s="260"/>
      <c r="BG4" s="260"/>
      <c r="BH4" s="260"/>
      <c r="BI4" s="260"/>
      <c r="BJ4" s="260"/>
      <c r="BK4" s="261"/>
      <c r="BL4" s="251" t="s">
        <v>11</v>
      </c>
      <c r="BM4" s="252"/>
      <c r="BN4" s="252"/>
      <c r="BO4" s="252"/>
      <c r="BP4" s="253"/>
    </row>
    <row r="5" spans="1:68" ht="51" customHeight="1">
      <c r="A5" s="203"/>
      <c r="B5" s="208"/>
      <c r="C5" s="208"/>
      <c r="D5" s="208"/>
      <c r="E5" s="208"/>
      <c r="F5" s="245"/>
      <c r="G5" s="245"/>
      <c r="H5" s="231"/>
      <c r="I5" s="280"/>
      <c r="J5" s="245"/>
      <c r="K5" s="208"/>
      <c r="L5" s="270"/>
      <c r="M5" s="235"/>
      <c r="N5" s="236"/>
      <c r="O5" s="208"/>
      <c r="P5" s="208"/>
      <c r="Q5" s="277"/>
      <c r="R5" s="273"/>
      <c r="S5" s="222" t="s">
        <v>115</v>
      </c>
      <c r="T5" s="218" t="s">
        <v>4</v>
      </c>
      <c r="U5" s="237" t="s">
        <v>108</v>
      </c>
      <c r="V5" s="239" t="s">
        <v>134</v>
      </c>
      <c r="W5" s="224" t="s">
        <v>109</v>
      </c>
      <c r="X5" s="222" t="s">
        <v>115</v>
      </c>
      <c r="Y5" s="218" t="s">
        <v>4</v>
      </c>
      <c r="Z5" s="237" t="s">
        <v>108</v>
      </c>
      <c r="AA5" s="257" t="s">
        <v>134</v>
      </c>
      <c r="AB5" s="224" t="s">
        <v>109</v>
      </c>
      <c r="AC5" s="220" t="s">
        <v>12</v>
      </c>
      <c r="AD5" s="221"/>
      <c r="AE5" s="221"/>
      <c r="AF5" s="221"/>
      <c r="AG5" s="221"/>
      <c r="AH5" s="263" t="s">
        <v>13</v>
      </c>
      <c r="AI5" s="263"/>
      <c r="AJ5" s="263"/>
      <c r="AK5" s="263"/>
      <c r="AL5" s="264"/>
      <c r="AM5" s="222" t="s">
        <v>115</v>
      </c>
      <c r="AN5" s="218" t="s">
        <v>4</v>
      </c>
      <c r="AO5" s="237" t="s">
        <v>108</v>
      </c>
      <c r="AP5" s="257" t="s">
        <v>133</v>
      </c>
      <c r="AQ5" s="235" t="s">
        <v>109</v>
      </c>
      <c r="AR5" s="227" t="s">
        <v>115</v>
      </c>
      <c r="AS5" s="218" t="s">
        <v>4</v>
      </c>
      <c r="AT5" s="237" t="s">
        <v>108</v>
      </c>
      <c r="AU5" s="239" t="s">
        <v>133</v>
      </c>
      <c r="AV5" s="224" t="s">
        <v>109</v>
      </c>
      <c r="AW5" s="222" t="s">
        <v>115</v>
      </c>
      <c r="AX5" s="262" t="s">
        <v>4</v>
      </c>
      <c r="AY5" s="237" t="s">
        <v>108</v>
      </c>
      <c r="AZ5" s="257" t="s">
        <v>133</v>
      </c>
      <c r="BA5" s="263" t="s">
        <v>109</v>
      </c>
      <c r="BB5" s="226" t="s">
        <v>112</v>
      </c>
      <c r="BC5" s="227"/>
      <c r="BD5" s="227"/>
      <c r="BE5" s="227"/>
      <c r="BF5" s="228"/>
      <c r="BG5" s="227" t="s">
        <v>14</v>
      </c>
      <c r="BH5" s="227"/>
      <c r="BI5" s="227"/>
      <c r="BJ5" s="227"/>
      <c r="BK5" s="229"/>
      <c r="BL5" s="222" t="s">
        <v>115</v>
      </c>
      <c r="BM5" s="218" t="s">
        <v>4</v>
      </c>
      <c r="BN5" s="237" t="s">
        <v>108</v>
      </c>
      <c r="BO5" s="239" t="s">
        <v>133</v>
      </c>
      <c r="BP5" s="224" t="s">
        <v>109</v>
      </c>
    </row>
    <row r="6" spans="1:68" ht="105" customHeight="1" thickBot="1">
      <c r="A6" s="211"/>
      <c r="B6" s="209"/>
      <c r="C6" s="209"/>
      <c r="D6" s="209"/>
      <c r="E6" s="209"/>
      <c r="F6" s="246"/>
      <c r="G6" s="246"/>
      <c r="H6" s="232"/>
      <c r="I6" s="281"/>
      <c r="J6" s="246"/>
      <c r="K6" s="209"/>
      <c r="L6" s="271"/>
      <c r="M6" s="102" t="s">
        <v>15</v>
      </c>
      <c r="N6" s="102" t="s">
        <v>16</v>
      </c>
      <c r="O6" s="209"/>
      <c r="P6" s="209"/>
      <c r="Q6" s="278"/>
      <c r="R6" s="274"/>
      <c r="S6" s="223"/>
      <c r="T6" s="219"/>
      <c r="U6" s="238"/>
      <c r="V6" s="240"/>
      <c r="W6" s="225"/>
      <c r="X6" s="223"/>
      <c r="Y6" s="219"/>
      <c r="Z6" s="238"/>
      <c r="AA6" s="265"/>
      <c r="AB6" s="225"/>
      <c r="AC6" s="194" t="s">
        <v>115</v>
      </c>
      <c r="AD6" s="104" t="s">
        <v>4</v>
      </c>
      <c r="AE6" s="103" t="s">
        <v>108</v>
      </c>
      <c r="AF6" s="152" t="s">
        <v>133</v>
      </c>
      <c r="AG6" s="90" t="s">
        <v>109</v>
      </c>
      <c r="AH6" s="151" t="s">
        <v>115</v>
      </c>
      <c r="AI6" s="104" t="s">
        <v>4</v>
      </c>
      <c r="AJ6" s="103" t="s">
        <v>108</v>
      </c>
      <c r="AK6" s="152" t="s">
        <v>133</v>
      </c>
      <c r="AL6" s="150" t="s">
        <v>109</v>
      </c>
      <c r="AM6" s="223"/>
      <c r="AN6" s="219"/>
      <c r="AO6" s="238"/>
      <c r="AP6" s="265"/>
      <c r="AQ6" s="266"/>
      <c r="AR6" s="250"/>
      <c r="AS6" s="219"/>
      <c r="AT6" s="238"/>
      <c r="AU6" s="240"/>
      <c r="AV6" s="225"/>
      <c r="AW6" s="223"/>
      <c r="AX6" s="219"/>
      <c r="AY6" s="267"/>
      <c r="AZ6" s="258"/>
      <c r="BA6" s="238"/>
      <c r="BB6" s="151" t="s">
        <v>115</v>
      </c>
      <c r="BC6" s="144" t="s">
        <v>4</v>
      </c>
      <c r="BD6" s="145" t="s">
        <v>108</v>
      </c>
      <c r="BE6" s="153" t="s">
        <v>133</v>
      </c>
      <c r="BF6" s="145" t="s">
        <v>109</v>
      </c>
      <c r="BG6" s="151" t="s">
        <v>115</v>
      </c>
      <c r="BH6" s="144" t="s">
        <v>4</v>
      </c>
      <c r="BI6" s="145" t="s">
        <v>108</v>
      </c>
      <c r="BJ6" s="153" t="s">
        <v>133</v>
      </c>
      <c r="BK6" s="146" t="s">
        <v>109</v>
      </c>
      <c r="BL6" s="223"/>
      <c r="BM6" s="219"/>
      <c r="BN6" s="238"/>
      <c r="BO6" s="240"/>
      <c r="BP6" s="225"/>
    </row>
    <row r="7" spans="1:71" ht="15" customHeight="1">
      <c r="A7" s="93">
        <v>1</v>
      </c>
      <c r="B7" s="99" t="s">
        <v>17</v>
      </c>
      <c r="C7" s="44">
        <v>205161.1</v>
      </c>
      <c r="D7" s="44">
        <v>205161.1</v>
      </c>
      <c r="E7" s="44">
        <v>178605.1</v>
      </c>
      <c r="F7" s="44">
        <v>16247.135</v>
      </c>
      <c r="G7" s="34">
        <v>169204.67445</v>
      </c>
      <c r="H7" s="34">
        <v>168199.01093999998</v>
      </c>
      <c r="I7" s="34">
        <v>153896.24044999998</v>
      </c>
      <c r="J7" s="34">
        <f>G7-I7</f>
        <v>15308.434000000008</v>
      </c>
      <c r="K7" s="87">
        <f>G7-H7</f>
        <v>1005.663510000013</v>
      </c>
      <c r="L7" s="88">
        <v>170845.56027</v>
      </c>
      <c r="M7" s="20">
        <f aca="true" t="shared" si="0" ref="M7:M36">G7-L7</f>
        <v>-1640.8858199999959</v>
      </c>
      <c r="N7" s="20">
        <f aca="true" t="shared" si="1" ref="N7:N37">G7/L7*100-100</f>
        <v>-0.9604497871684714</v>
      </c>
      <c r="O7" s="20">
        <f aca="true" t="shared" si="2" ref="O7:O38">G7/C7*100</f>
        <v>82.47405304904292</v>
      </c>
      <c r="P7" s="20">
        <f aca="true" t="shared" si="3" ref="P7:P38">G7/D7*100</f>
        <v>82.47405304904292</v>
      </c>
      <c r="Q7" s="20">
        <f>G7/E7*100</f>
        <v>94.73675412964131</v>
      </c>
      <c r="R7" s="35">
        <f>J7/F7*100</f>
        <v>94.22235981913124</v>
      </c>
      <c r="S7" s="46">
        <v>166321</v>
      </c>
      <c r="T7" s="13">
        <v>131773.06161</v>
      </c>
      <c r="U7" s="37">
        <f aca="true" t="shared" si="4" ref="U7:U35">T7/S7*100</f>
        <v>79.22815616187974</v>
      </c>
      <c r="V7" s="53">
        <v>134996.66441</v>
      </c>
      <c r="W7" s="193">
        <f>IF(((T7/V7)*100-100)&lt;500,((T7/V7)*100-100),"б.500")</f>
        <v>-2.387912926655403</v>
      </c>
      <c r="X7" s="29">
        <v>15185</v>
      </c>
      <c r="Y7" s="26">
        <v>15007.40401</v>
      </c>
      <c r="Z7" s="20">
        <f aca="true" t="shared" si="5" ref="Z7:Z35">Y7/X7*100</f>
        <v>98.8304511689167</v>
      </c>
      <c r="AA7" s="69">
        <v>13705.121930000001</v>
      </c>
      <c r="AB7" s="193">
        <f>IF(((Y7/AA7)*100-100)&lt;500,((Y7/AA7)*100-100),"б.500")</f>
        <v>9.5021561037655</v>
      </c>
      <c r="AC7" s="29">
        <v>2265</v>
      </c>
      <c r="AD7" s="34">
        <v>4552.601339999999</v>
      </c>
      <c r="AE7" s="14">
        <f aca="true" t="shared" si="6" ref="AE7:AE35">AD7/AC7*100</f>
        <v>200.9978516556291</v>
      </c>
      <c r="AF7" s="75">
        <v>2022.4515900000001</v>
      </c>
      <c r="AG7" s="12">
        <f>IF(((AD7/AF7)*100-100)&lt;500,((AD7/AF7)*100-100),"б.500")</f>
        <v>125.10310568175328</v>
      </c>
      <c r="AH7" s="20">
        <v>12920</v>
      </c>
      <c r="AI7" s="34">
        <v>10451.71934</v>
      </c>
      <c r="AJ7" s="20">
        <f aca="true" t="shared" si="7" ref="AJ7:AJ35">AI7/AH7*100</f>
        <v>80.89566052631578</v>
      </c>
      <c r="AK7" s="196">
        <v>11675.83726</v>
      </c>
      <c r="AL7" s="193">
        <f>IF(((AI7/AK7)*100-100)&lt;500,((AI7/AK7)*100-100),"б.500")</f>
        <v>-10.48419820130313</v>
      </c>
      <c r="AM7" s="29">
        <v>14450</v>
      </c>
      <c r="AN7" s="13">
        <v>13858.3825</v>
      </c>
      <c r="AO7" s="14">
        <f aca="true" t="shared" si="8" ref="AO7:AO35">AN7/AM7*100</f>
        <v>95.90576124567474</v>
      </c>
      <c r="AP7" s="75">
        <v>13355.93457</v>
      </c>
      <c r="AQ7" s="12">
        <f>IF(((AN7/AP7)*100-100)&lt;500,((AN7/AP7)*100-100),"б.500")</f>
        <v>3.7619825656273918</v>
      </c>
      <c r="AR7" s="18"/>
      <c r="AS7" s="13"/>
      <c r="AT7" s="14"/>
      <c r="AU7" s="75">
        <v>-0.24064</v>
      </c>
      <c r="AV7" s="109"/>
      <c r="AW7" s="155">
        <f aca="true" t="shared" si="9" ref="AW7:AX9">BB7+BG7</f>
        <v>6050</v>
      </c>
      <c r="AX7" s="69">
        <f t="shared" si="9"/>
        <v>6385.897080000001</v>
      </c>
      <c r="AY7" s="158">
        <f>AX7/AW7*100</f>
        <v>105.55201785123968</v>
      </c>
      <c r="AZ7" s="68">
        <f>BE7+BJ7</f>
        <v>5624.592600000001</v>
      </c>
      <c r="BA7" s="12">
        <f>IF(((AX7/AZ7)*100-100)&lt;500,((AX7/AZ7)*100-100),"б.500")</f>
        <v>13.535282182037506</v>
      </c>
      <c r="BB7" s="161">
        <v>4450</v>
      </c>
      <c r="BC7" s="86">
        <v>4014.77811</v>
      </c>
      <c r="BD7" s="20">
        <f aca="true" t="shared" si="10" ref="BD7:BD54">BC7/BB7*100</f>
        <v>90.21973280898877</v>
      </c>
      <c r="BE7" s="86">
        <v>4180.282810000001</v>
      </c>
      <c r="BF7" s="12">
        <f>IF(((BC7/BE7)*100-100)&lt;500,((BC7/BE7)*100-100),"б.500")</f>
        <v>-3.959174714306002</v>
      </c>
      <c r="BG7" s="162">
        <v>1600</v>
      </c>
      <c r="BH7" s="86">
        <v>2371.11897</v>
      </c>
      <c r="BI7" s="20">
        <f aca="true" t="shared" si="11" ref="BI7:BI55">BH7/BG7*100</f>
        <v>148.194935625</v>
      </c>
      <c r="BJ7" s="86">
        <v>1444.30979</v>
      </c>
      <c r="BK7" s="193">
        <f>IF(((BH7/BJ7)*100-100)&lt;500,((BH7/BJ7)*100-100),"б.500")</f>
        <v>64.16969450854447</v>
      </c>
      <c r="BL7" s="101">
        <v>2287</v>
      </c>
      <c r="BM7" s="101">
        <v>1439.66144</v>
      </c>
      <c r="BN7" s="14">
        <f aca="true" t="shared" si="12" ref="BN7:BN35">BM7/BL7*100</f>
        <v>62.949778749453436</v>
      </c>
      <c r="BO7" s="169">
        <v>2187.02304</v>
      </c>
      <c r="BP7" s="193">
        <f>IF(((BM7/BO7)*100-100)&lt;500,((BM7/BO7)*100-100),"б.500")</f>
        <v>-34.17255265861306</v>
      </c>
      <c r="BR7" s="6"/>
      <c r="BS7" s="6"/>
    </row>
    <row r="8" spans="1:71" ht="15" customHeight="1">
      <c r="A8" s="91">
        <v>2</v>
      </c>
      <c r="B8" s="92" t="s">
        <v>18</v>
      </c>
      <c r="C8" s="31">
        <v>225991.9</v>
      </c>
      <c r="D8" s="31">
        <v>235300.585</v>
      </c>
      <c r="E8" s="31">
        <v>217517.165</v>
      </c>
      <c r="F8" s="31">
        <v>23350.86</v>
      </c>
      <c r="G8" s="32">
        <v>222832.09388000003</v>
      </c>
      <c r="H8" s="32">
        <v>221823.30364</v>
      </c>
      <c r="I8" s="32">
        <v>201107.82862</v>
      </c>
      <c r="J8" s="34">
        <f>G8-I8</f>
        <v>21724.265260000044</v>
      </c>
      <c r="K8" s="30">
        <f>G8-H8</f>
        <v>1008.7902400000312</v>
      </c>
      <c r="L8" s="84">
        <v>212976.45187</v>
      </c>
      <c r="M8" s="20">
        <f t="shared" si="0"/>
        <v>9855.64201000004</v>
      </c>
      <c r="N8" s="20">
        <f t="shared" si="1"/>
        <v>4.627573576075861</v>
      </c>
      <c r="O8" s="20">
        <f t="shared" si="2"/>
        <v>98.60180558683741</v>
      </c>
      <c r="P8" s="20">
        <f t="shared" si="3"/>
        <v>94.7010369226239</v>
      </c>
      <c r="Q8" s="20">
        <f aca="true" t="shared" si="13" ref="Q8:Q71">G8/E8*100</f>
        <v>102.44345262591116</v>
      </c>
      <c r="R8" s="35">
        <f aca="true" t="shared" si="14" ref="R8:R71">J8/F8*100</f>
        <v>93.03411206268224</v>
      </c>
      <c r="S8" s="36">
        <v>183648.4</v>
      </c>
      <c r="T8" s="13">
        <v>172193.45538</v>
      </c>
      <c r="U8" s="37">
        <f t="shared" si="4"/>
        <v>93.76256770001808</v>
      </c>
      <c r="V8" s="51">
        <v>169400.56796000001</v>
      </c>
      <c r="W8" s="193">
        <f>IF(((T8/V8)*100-100)&lt;500,((T8/V8)*100-100),"б.500")</f>
        <v>1.6486883448108927</v>
      </c>
      <c r="X8" s="27">
        <v>21162</v>
      </c>
      <c r="Y8" s="26">
        <v>17806.0236</v>
      </c>
      <c r="Z8" s="20">
        <f t="shared" si="5"/>
        <v>84.1414970229657</v>
      </c>
      <c r="AA8" s="68">
        <v>18819.823790000002</v>
      </c>
      <c r="AB8" s="193">
        <f>IF(((Y8/AA8)*100-100)&lt;500,((Y8/AA8)*100-100),"б.500")</f>
        <v>-5.386873975614421</v>
      </c>
      <c r="AC8" s="27">
        <v>743</v>
      </c>
      <c r="AD8" s="34">
        <v>750.03198</v>
      </c>
      <c r="AE8" s="14">
        <f t="shared" si="6"/>
        <v>100.94643068640646</v>
      </c>
      <c r="AF8" s="74">
        <v>597.61152</v>
      </c>
      <c r="AG8" s="12">
        <f>IF(((AD8/AF8)*100-100)&lt;500,((AD8/AF8)*100-100),"б.500")</f>
        <v>25.50494006541237</v>
      </c>
      <c r="AH8" s="20">
        <v>20300</v>
      </c>
      <c r="AI8" s="34">
        <v>16964.07495</v>
      </c>
      <c r="AJ8" s="17">
        <f t="shared" si="7"/>
        <v>83.56687167487684</v>
      </c>
      <c r="AK8" s="68">
        <v>18052.742860000002</v>
      </c>
      <c r="AL8" s="193">
        <f>IF(((AI8/AK8)*100-100)&lt;500,((AI8/AK8)*100-100),"б.500")</f>
        <v>-6.030484776981993</v>
      </c>
      <c r="AM8" s="27">
        <v>14950</v>
      </c>
      <c r="AN8" s="13">
        <v>15861.30724</v>
      </c>
      <c r="AO8" s="38">
        <f t="shared" si="8"/>
        <v>106.09570060200669</v>
      </c>
      <c r="AP8" s="74">
        <v>14802.85845</v>
      </c>
      <c r="AQ8" s="12">
        <f>IF(((AN8/AP8)*100-100)&lt;500,((AN8/AP8)*100-100),"б.500")</f>
        <v>7.150300015197402</v>
      </c>
      <c r="AR8" s="17">
        <v>750</v>
      </c>
      <c r="AS8" s="13">
        <v>689.67864</v>
      </c>
      <c r="AT8" s="14">
        <f>AS8/AR8*100</f>
        <v>91.957152</v>
      </c>
      <c r="AU8" s="75">
        <v>813.91148</v>
      </c>
      <c r="AV8" s="193">
        <f>IF(((AS8/AU8)*100-100)&lt;500,((AS8/AU8)*100-100),"б.500")</f>
        <v>-15.26367953429039</v>
      </c>
      <c r="AW8" s="156">
        <f t="shared" si="9"/>
        <v>10709.43</v>
      </c>
      <c r="AX8" s="68">
        <f t="shared" si="9"/>
        <v>11942.94642</v>
      </c>
      <c r="AY8" s="38">
        <f aca="true" t="shared" si="15" ref="AY8:AY71">AX8/AW8*100</f>
        <v>111.51803989568072</v>
      </c>
      <c r="AZ8" s="68">
        <f aca="true" t="shared" si="16" ref="AZ8:AZ71">BE8+BJ8</f>
        <v>5959.29932</v>
      </c>
      <c r="BA8" s="12">
        <f>IF(((AX8/AZ8)*100-100)&lt;500,((AX8/AZ8)*100-100),"б.500")</f>
        <v>100.40856783142752</v>
      </c>
      <c r="BB8" s="17">
        <v>8209.43</v>
      </c>
      <c r="BC8" s="50">
        <v>9250.544969999999</v>
      </c>
      <c r="BD8" s="17">
        <f t="shared" si="10"/>
        <v>112.68193979362755</v>
      </c>
      <c r="BE8" s="68">
        <v>3606.9410900000003</v>
      </c>
      <c r="BF8" s="12">
        <f>IF(((BC8/BE8)*100-100)&lt;500,((BC8/BE8)*100-100),"б.500")</f>
        <v>156.46509713303908</v>
      </c>
      <c r="BG8" s="17">
        <v>2500</v>
      </c>
      <c r="BH8" s="50">
        <v>2692.4014500000003</v>
      </c>
      <c r="BI8" s="17">
        <f t="shared" si="11"/>
        <v>107.69605800000002</v>
      </c>
      <c r="BJ8" s="74">
        <v>2352.35823</v>
      </c>
      <c r="BK8" s="193">
        <f>IF(((BH8/BJ8)*100-100)&lt;500,((BH8/BJ8)*100-100),"б.500")</f>
        <v>14.455418212386832</v>
      </c>
      <c r="BL8" s="39">
        <v>1134.9</v>
      </c>
      <c r="BM8" s="39">
        <v>1025.9539</v>
      </c>
      <c r="BN8" s="14">
        <f t="shared" si="12"/>
        <v>90.40037888800775</v>
      </c>
      <c r="BO8" s="169">
        <v>1128.03324</v>
      </c>
      <c r="BP8" s="193">
        <f>IF(((BM8/BO8)*100-100)&lt;500,((BM8/BO8)*100-100),"б.500")</f>
        <v>-9.049320213294422</v>
      </c>
      <c r="BR8" s="6"/>
      <c r="BS8" s="6"/>
    </row>
    <row r="9" spans="1:71" ht="15" customHeight="1" thickBot="1">
      <c r="A9" s="91">
        <v>3</v>
      </c>
      <c r="B9" s="92" t="s">
        <v>19</v>
      </c>
      <c r="C9" s="31">
        <v>139589.71</v>
      </c>
      <c r="D9" s="31">
        <v>139589.71</v>
      </c>
      <c r="E9" s="31">
        <v>126810</v>
      </c>
      <c r="F9" s="31">
        <v>13500</v>
      </c>
      <c r="G9" s="32">
        <v>119953.93738</v>
      </c>
      <c r="H9" s="32">
        <v>118260.62987</v>
      </c>
      <c r="I9" s="32">
        <v>107803.12781000002</v>
      </c>
      <c r="J9" s="34">
        <f>G9-I9</f>
        <v>12150.809569999983</v>
      </c>
      <c r="K9" s="30">
        <f>G9-H9</f>
        <v>1693.3075099999987</v>
      </c>
      <c r="L9" s="84">
        <v>112292.78317</v>
      </c>
      <c r="M9" s="20">
        <f t="shared" si="0"/>
        <v>7661.154210000008</v>
      </c>
      <c r="N9" s="20">
        <f t="shared" si="1"/>
        <v>6.822481368550456</v>
      </c>
      <c r="O9" s="20">
        <f t="shared" si="2"/>
        <v>85.9332234302944</v>
      </c>
      <c r="P9" s="20">
        <f t="shared" si="3"/>
        <v>85.9332234302944</v>
      </c>
      <c r="Q9" s="20">
        <f t="shared" si="13"/>
        <v>94.59343693715006</v>
      </c>
      <c r="R9" s="35">
        <f t="shared" si="14"/>
        <v>90.0059968148147</v>
      </c>
      <c r="S9" s="36">
        <v>84700</v>
      </c>
      <c r="T9" s="13">
        <v>73752.67546</v>
      </c>
      <c r="U9" s="37">
        <f t="shared" si="4"/>
        <v>87.07517763872491</v>
      </c>
      <c r="V9" s="51">
        <v>66756.78195</v>
      </c>
      <c r="W9" s="193">
        <f>IF(((T9/V9)*100-100)&lt;500,((T9/V9)*100-100),"б.500")</f>
        <v>10.479674582336557</v>
      </c>
      <c r="X9" s="27">
        <v>18930</v>
      </c>
      <c r="Y9" s="26">
        <v>16212.949960000002</v>
      </c>
      <c r="Z9" s="20">
        <f t="shared" si="5"/>
        <v>85.64685662968834</v>
      </c>
      <c r="AA9" s="68">
        <v>16879.55197</v>
      </c>
      <c r="AB9" s="193">
        <f>IF(((Y9/AA9)*100-100)&lt;500,((Y9/AA9)*100-100),"б.500")</f>
        <v>-3.949168859367532</v>
      </c>
      <c r="AC9" s="27">
        <v>6850</v>
      </c>
      <c r="AD9" s="34">
        <v>5987.97562</v>
      </c>
      <c r="AE9" s="14">
        <f t="shared" si="6"/>
        <v>87.41570248175182</v>
      </c>
      <c r="AF9" s="74">
        <v>5815.60058</v>
      </c>
      <c r="AG9" s="12">
        <f>IF(((AD9/AF9)*100-100)&lt;500,((AD9/AF9)*100-100),"б.500")</f>
        <v>2.9640109843994935</v>
      </c>
      <c r="AH9" s="20">
        <v>11880</v>
      </c>
      <c r="AI9" s="34">
        <v>10097.47434</v>
      </c>
      <c r="AJ9" s="17">
        <f t="shared" si="7"/>
        <v>84.99557525252526</v>
      </c>
      <c r="AK9" s="68">
        <v>10873.16742</v>
      </c>
      <c r="AL9" s="193">
        <f>IF(((AI9/AK9)*100-100)&lt;500,((AI9/AK9)*100-100),"б.500")</f>
        <v>-7.134012105554419</v>
      </c>
      <c r="AM9" s="27">
        <v>26260</v>
      </c>
      <c r="AN9" s="13">
        <v>20734.80115</v>
      </c>
      <c r="AO9" s="38">
        <f t="shared" si="8"/>
        <v>78.95963880426504</v>
      </c>
      <c r="AP9" s="74">
        <v>19341.64728</v>
      </c>
      <c r="AQ9" s="12">
        <f>IF(((AN9/AP9)*100-100)&lt;500,((AN9/AP9)*100-100),"б.500")</f>
        <v>7.20287083014162</v>
      </c>
      <c r="AR9" s="17">
        <v>11</v>
      </c>
      <c r="AS9" s="13">
        <v>15.85156</v>
      </c>
      <c r="AT9" s="14">
        <f>AS9/AR9*100</f>
        <v>144.1050909090909</v>
      </c>
      <c r="AU9" s="75">
        <v>10.49154</v>
      </c>
      <c r="AV9" s="193">
        <f>IF(((AS9/AU9)*100-100)&lt;500,((AS9/AU9)*100-100),"б.500")</f>
        <v>51.08897263890714</v>
      </c>
      <c r="AW9" s="157">
        <f t="shared" si="9"/>
        <v>5130</v>
      </c>
      <c r="AX9" s="70">
        <f t="shared" si="9"/>
        <v>5635.81458</v>
      </c>
      <c r="AY9" s="159">
        <f t="shared" si="15"/>
        <v>109.85993333333334</v>
      </c>
      <c r="AZ9" s="70">
        <f t="shared" si="16"/>
        <v>4882.84196</v>
      </c>
      <c r="BA9" s="12">
        <f>IF(((AX9/AZ9)*100-100)&lt;500,((AX9/AZ9)*100-100),"б.500")</f>
        <v>15.420786217705086</v>
      </c>
      <c r="BB9" s="148">
        <v>2905</v>
      </c>
      <c r="BC9" s="149">
        <v>2864.71908</v>
      </c>
      <c r="BD9" s="148">
        <f t="shared" si="10"/>
        <v>98.61339345955248</v>
      </c>
      <c r="BE9" s="70">
        <v>2751.18701</v>
      </c>
      <c r="BF9" s="12">
        <f>IF(((BC9/BE9)*100-100)&lt;500,((BC9/BE9)*100-100),"б.500")</f>
        <v>4.126657678570524</v>
      </c>
      <c r="BG9" s="17">
        <v>2225</v>
      </c>
      <c r="BH9" s="13">
        <v>2771.0955</v>
      </c>
      <c r="BI9" s="17">
        <f t="shared" si="11"/>
        <v>124.54361797752809</v>
      </c>
      <c r="BJ9" s="69">
        <v>2131.65495</v>
      </c>
      <c r="BK9" s="193">
        <f>IF(((BH9/BJ9)*100-100)&lt;500,((BH9/BJ9)*100-100),"б.500")</f>
        <v>29.997375982449682</v>
      </c>
      <c r="BL9" s="39">
        <v>3805</v>
      </c>
      <c r="BM9" s="39">
        <v>2798.7401</v>
      </c>
      <c r="BN9" s="14">
        <f t="shared" si="12"/>
        <v>73.55427332457293</v>
      </c>
      <c r="BO9" s="169">
        <v>3396.10273</v>
      </c>
      <c r="BP9" s="193">
        <f>IF(((BM9/BO9)*100-100)&lt;500,((BM9/BO9)*100-100),"б.500")</f>
        <v>-17.589651358985833</v>
      </c>
      <c r="BR9" s="6"/>
      <c r="BS9" s="6"/>
    </row>
    <row r="10" spans="1:71" s="4" customFormat="1" ht="15" customHeight="1" thickBot="1">
      <c r="A10" s="212" t="s">
        <v>20</v>
      </c>
      <c r="B10" s="213"/>
      <c r="C10" s="40">
        <f aca="true" t="shared" si="17" ref="C10:L10">SUM(C7:C9)</f>
        <v>570742.71</v>
      </c>
      <c r="D10" s="40">
        <f t="shared" si="17"/>
        <v>580051.395</v>
      </c>
      <c r="E10" s="40">
        <f>SUM(E7:E9)</f>
        <v>522932.265</v>
      </c>
      <c r="F10" s="40">
        <f>SUM(F7:F9)</f>
        <v>53097.995</v>
      </c>
      <c r="G10" s="40">
        <f t="shared" si="17"/>
        <v>511990.70571</v>
      </c>
      <c r="H10" s="42">
        <f t="shared" si="17"/>
        <v>508282.94445</v>
      </c>
      <c r="I10" s="42">
        <f t="shared" si="17"/>
        <v>462807.19688</v>
      </c>
      <c r="J10" s="41">
        <f t="shared" si="17"/>
        <v>49183.508830000035</v>
      </c>
      <c r="K10" s="41">
        <f t="shared" si="17"/>
        <v>3707.761260000043</v>
      </c>
      <c r="L10" s="59">
        <f t="shared" si="17"/>
        <v>496114.79531</v>
      </c>
      <c r="M10" s="19">
        <f>SUM(M7:M9)</f>
        <v>15875.910400000052</v>
      </c>
      <c r="N10" s="19">
        <f t="shared" si="1"/>
        <v>3.2000477611396008</v>
      </c>
      <c r="O10" s="19">
        <f t="shared" si="2"/>
        <v>89.70604385117771</v>
      </c>
      <c r="P10" s="19">
        <f t="shared" si="3"/>
        <v>88.2664381334692</v>
      </c>
      <c r="Q10" s="19">
        <f t="shared" si="13"/>
        <v>97.90765266893601</v>
      </c>
      <c r="R10" s="43">
        <f t="shared" si="14"/>
        <v>92.62780794265402</v>
      </c>
      <c r="S10" s="21">
        <f>SUM(S7:S9)</f>
        <v>434669.4</v>
      </c>
      <c r="T10" s="19">
        <f>SUM(T7:T9)</f>
        <v>377719.19245000003</v>
      </c>
      <c r="U10" s="19">
        <f t="shared" si="4"/>
        <v>86.89804077535709</v>
      </c>
      <c r="V10" s="52">
        <f>SUM(V7:V9)</f>
        <v>371154.01431999996</v>
      </c>
      <c r="W10" s="43">
        <f>T10/V10*100-100</f>
        <v>1.7688554822795908</v>
      </c>
      <c r="X10" s="21">
        <f>SUM(X7:X9)</f>
        <v>55277</v>
      </c>
      <c r="Y10" s="19">
        <f>SUM(Y7:Y9)</f>
        <v>49026.37757</v>
      </c>
      <c r="Z10" s="28">
        <f t="shared" si="5"/>
        <v>88.69218222768963</v>
      </c>
      <c r="AA10" s="52">
        <f>SUM(AA7:AA9)</f>
        <v>49404.497690000004</v>
      </c>
      <c r="AB10" s="43">
        <f>Y10/AA10*100-100</f>
        <v>-0.7653556612853549</v>
      </c>
      <c r="AC10" s="21">
        <f>SUM(AC7:AC9)</f>
        <v>9858</v>
      </c>
      <c r="AD10" s="11">
        <f>SUM(AD7:AD9)</f>
        <v>11290.608939999998</v>
      </c>
      <c r="AE10" s="11">
        <f t="shared" si="6"/>
        <v>114.53245019273686</v>
      </c>
      <c r="AF10" s="55">
        <f>SUM(AF7:AF9)</f>
        <v>8435.663690000001</v>
      </c>
      <c r="AG10" s="11">
        <f>AD10/AF10*100-100</f>
        <v>33.84375379241794</v>
      </c>
      <c r="AH10" s="11">
        <f>SUM(AH7:AH9)</f>
        <v>45100</v>
      </c>
      <c r="AI10" s="11">
        <f>SUM(AI7:AI9)</f>
        <v>37513.26863</v>
      </c>
      <c r="AJ10" s="19">
        <f t="shared" si="7"/>
        <v>83.17797922394678</v>
      </c>
      <c r="AK10" s="52">
        <f>SUM(AK7:AK9)</f>
        <v>40601.747540000004</v>
      </c>
      <c r="AL10" s="16">
        <f>AI10/AK10*100-100</f>
        <v>-7.606763494495652</v>
      </c>
      <c r="AM10" s="21">
        <f>SUM(AM7:AM9)</f>
        <v>55660</v>
      </c>
      <c r="AN10" s="19">
        <f>SUM(AN7:AN9)</f>
        <v>50454.49089</v>
      </c>
      <c r="AO10" s="28">
        <f t="shared" si="8"/>
        <v>90.64766598993891</v>
      </c>
      <c r="AP10" s="52">
        <f>SUM(AP7:AP9)</f>
        <v>47500.4403</v>
      </c>
      <c r="AQ10" s="11">
        <f>AN10/AP10*100-100</f>
        <v>6.218996226862345</v>
      </c>
      <c r="AR10" s="19">
        <f>SUM(AR7:AR9)</f>
        <v>761</v>
      </c>
      <c r="AS10" s="15">
        <f>SUM(AS7:AS9)</f>
        <v>705.5301999999999</v>
      </c>
      <c r="AT10" s="15">
        <f aca="true" t="shared" si="18" ref="AT10:AT38">AS10/AR10*100</f>
        <v>92.7109329829172</v>
      </c>
      <c r="AU10" s="71">
        <f>SUM(AU7:AU9)</f>
        <v>824.16238</v>
      </c>
      <c r="AV10" s="16">
        <f>AS10/AU10*100-100</f>
        <v>-14.394272643213839</v>
      </c>
      <c r="AW10" s="21">
        <f>SUM(AW7:AW9)</f>
        <v>21889.43</v>
      </c>
      <c r="AX10" s="160">
        <f>SUM(AX7:AX9)</f>
        <v>23964.65808</v>
      </c>
      <c r="AY10" s="28">
        <f t="shared" si="15"/>
        <v>109.48050305558436</v>
      </c>
      <c r="AZ10" s="160">
        <f>SUM(AZ7:AZ9)</f>
        <v>16466.73388</v>
      </c>
      <c r="BA10" s="15">
        <f>IF((AX10/AZ10*100-100)&gt;500,"б.500,0",AX10/AZ10*100-100)</f>
        <v>45.53376677269773</v>
      </c>
      <c r="BB10" s="19">
        <f>SUM(BB7:BB9)</f>
        <v>15564.43</v>
      </c>
      <c r="BC10" s="19">
        <f>SUM(BC7:BC9)</f>
        <v>16130.042159999997</v>
      </c>
      <c r="BD10" s="19">
        <f t="shared" si="10"/>
        <v>103.63400497159225</v>
      </c>
      <c r="BE10" s="52">
        <f>SUM(BE7:BE9)</f>
        <v>10538.41091</v>
      </c>
      <c r="BF10" s="55">
        <f>BC10/BE10*100-100</f>
        <v>53.059529541536904</v>
      </c>
      <c r="BG10" s="19">
        <f>SUM(BG7:BG9)</f>
        <v>6325</v>
      </c>
      <c r="BH10" s="19">
        <f>SUM(BH7:BH9)</f>
        <v>7834.61592</v>
      </c>
      <c r="BI10" s="19">
        <f t="shared" si="11"/>
        <v>123.86744537549407</v>
      </c>
      <c r="BJ10" s="52">
        <f>SUM(BJ7:BJ9)</f>
        <v>5928.32297</v>
      </c>
      <c r="BK10" s="81">
        <f>BH10/BJ10*100-100</f>
        <v>32.155686517868645</v>
      </c>
      <c r="BL10" s="21">
        <f>SUM(BL7:BL9)</f>
        <v>7226.9</v>
      </c>
      <c r="BM10" s="19">
        <f>SUM(BM7:BM9)</f>
        <v>5264.35544</v>
      </c>
      <c r="BN10" s="15">
        <f t="shared" si="12"/>
        <v>72.84389489269259</v>
      </c>
      <c r="BO10" s="52">
        <f>SUM(BO7:BO9)</f>
        <v>6711.159009999999</v>
      </c>
      <c r="BP10" s="81">
        <f>BM10/BO10*100-100</f>
        <v>-21.55817747492172</v>
      </c>
      <c r="BS10" s="6"/>
    </row>
    <row r="11" spans="1:71" ht="15" customHeight="1">
      <c r="A11" s="93">
        <v>4</v>
      </c>
      <c r="B11" s="99" t="s">
        <v>21</v>
      </c>
      <c r="C11" s="44">
        <v>97070.666</v>
      </c>
      <c r="D11" s="44">
        <v>99554.935</v>
      </c>
      <c r="E11" s="44">
        <v>90743.958</v>
      </c>
      <c r="F11" s="44">
        <v>10009.824</v>
      </c>
      <c r="G11" s="45">
        <v>88598.71444999998</v>
      </c>
      <c r="H11" s="45">
        <v>87934.55371</v>
      </c>
      <c r="I11" s="45">
        <v>80426.73849</v>
      </c>
      <c r="J11" s="34">
        <f aca="true" t="shared" si="19" ref="J11:J37">G11-I11</f>
        <v>8171.975959999982</v>
      </c>
      <c r="K11" s="34">
        <f aca="true" t="shared" si="20" ref="K11:K37">G11-H11</f>
        <v>664.1607399999921</v>
      </c>
      <c r="L11" s="60">
        <v>83213.80222</v>
      </c>
      <c r="M11" s="13">
        <f t="shared" si="0"/>
        <v>5384.912229999987</v>
      </c>
      <c r="N11" s="13">
        <f t="shared" si="1"/>
        <v>6.471176759551739</v>
      </c>
      <c r="O11" s="20">
        <f t="shared" si="2"/>
        <v>91.27238753054398</v>
      </c>
      <c r="P11" s="20">
        <f t="shared" si="3"/>
        <v>88.99479915284961</v>
      </c>
      <c r="Q11" s="20">
        <f t="shared" si="13"/>
        <v>97.63593786596788</v>
      </c>
      <c r="R11" s="35">
        <f t="shared" si="14"/>
        <v>81.63955689930194</v>
      </c>
      <c r="S11" s="46">
        <v>60720</v>
      </c>
      <c r="T11" s="26">
        <v>52875.51768</v>
      </c>
      <c r="U11" s="37">
        <f t="shared" si="4"/>
        <v>87.08089209486165</v>
      </c>
      <c r="V11" s="53">
        <v>48843.716369999995</v>
      </c>
      <c r="W11" s="193">
        <f>IF(((T11/V11)*100-100)&lt;500,((T11/V11)*100-100),"б.500")</f>
        <v>8.25449333023387</v>
      </c>
      <c r="X11" s="29">
        <v>17120.449</v>
      </c>
      <c r="Y11" s="13">
        <v>15506.5296</v>
      </c>
      <c r="Z11" s="20">
        <f t="shared" si="5"/>
        <v>90.57314793554771</v>
      </c>
      <c r="AA11" s="69">
        <v>14038.741619999999</v>
      </c>
      <c r="AB11" s="193">
        <f>IF(((Y11/AA11)*100-100)&lt;500,((Y11/AA11)*100-100),"б.500")</f>
        <v>10.455267428734132</v>
      </c>
      <c r="AC11" s="29">
        <v>2843.806</v>
      </c>
      <c r="AD11" s="34">
        <v>2564.4717</v>
      </c>
      <c r="AE11" s="14">
        <f t="shared" si="6"/>
        <v>90.17744881331568</v>
      </c>
      <c r="AF11" s="60">
        <v>1453.61941</v>
      </c>
      <c r="AG11" s="12">
        <f aca="true" t="shared" si="21" ref="AG11:AG36">IF(((AD11/AF11)*100-100)&lt;500,((AD11/AF11)*100-100),"б.500")</f>
        <v>76.41974799992525</v>
      </c>
      <c r="AH11" s="20">
        <v>14243.31</v>
      </c>
      <c r="AI11" s="34">
        <v>12856.0579</v>
      </c>
      <c r="AJ11" s="20">
        <f t="shared" si="7"/>
        <v>90.26032502276507</v>
      </c>
      <c r="AK11" s="69">
        <v>12539.28888</v>
      </c>
      <c r="AL11" s="193">
        <f>IF(((AI11/AK11)*100-100)&lt;500,((AI11/AK11)*100-100),"б.500")</f>
        <v>2.5262119968002565</v>
      </c>
      <c r="AM11" s="29">
        <v>18069.616</v>
      </c>
      <c r="AN11" s="13">
        <v>16106.5899</v>
      </c>
      <c r="AO11" s="14">
        <f t="shared" si="8"/>
        <v>89.13631534837265</v>
      </c>
      <c r="AP11" s="75">
        <v>16634.41472</v>
      </c>
      <c r="AQ11" s="12">
        <f>IF(((AN11/AP11)*100-100)&lt;500,((AN11/AP11)*100-100),"б.500")</f>
        <v>-3.173089218254148</v>
      </c>
      <c r="AR11" s="20">
        <v>9912.482</v>
      </c>
      <c r="AS11" s="13">
        <v>7950.26558</v>
      </c>
      <c r="AT11" s="14">
        <f t="shared" si="18"/>
        <v>80.20459033368232</v>
      </c>
      <c r="AU11" s="75">
        <v>9213.91852</v>
      </c>
      <c r="AV11" s="193">
        <f aca="true" t="shared" si="22" ref="AV11:AV36">IF(((AS11/AU11)*100-100)&lt;500,((AS11/AU11)*100-100),"б.500")</f>
        <v>-13.714609449357269</v>
      </c>
      <c r="AW11" s="89">
        <f aca="true" t="shared" si="23" ref="AW11:AW37">BB11+BG11</f>
        <v>1582.402</v>
      </c>
      <c r="AX11" s="124">
        <f>BC11+BH11</f>
        <v>1883.9720000000004</v>
      </c>
      <c r="AY11" s="20">
        <f t="shared" si="15"/>
        <v>119.0577362768753</v>
      </c>
      <c r="AZ11" s="69">
        <f t="shared" si="16"/>
        <v>1591.38198</v>
      </c>
      <c r="BA11" s="12">
        <f>IF(((AX11/AZ11)*100-100)&lt;500,((AX11/AZ11)*100-100),"б.500")</f>
        <v>18.38590757449701</v>
      </c>
      <c r="BB11" s="20">
        <v>1229.797</v>
      </c>
      <c r="BC11" s="13">
        <v>1415.8769300000004</v>
      </c>
      <c r="BD11" s="20">
        <f t="shared" si="10"/>
        <v>115.13094681479954</v>
      </c>
      <c r="BE11" s="69">
        <v>1216.40605</v>
      </c>
      <c r="BF11" s="12">
        <f>IF(((BC11/BE11)*100-100)&lt;500,((BC11/BE11)*100-100),"б.500")</f>
        <v>16.39837947205214</v>
      </c>
      <c r="BG11" s="20">
        <v>352.605</v>
      </c>
      <c r="BH11" s="13">
        <v>468.09507</v>
      </c>
      <c r="BI11" s="20">
        <f t="shared" si="11"/>
        <v>132.75338409835368</v>
      </c>
      <c r="BJ11" s="69">
        <v>374.97593</v>
      </c>
      <c r="BK11" s="193">
        <f aca="true" t="shared" si="24" ref="BK11:BK36">IF(((BH11/BJ11)*100-100)&lt;500,((BH11/BJ11)*100-100),"б.500")</f>
        <v>24.83336463756487</v>
      </c>
      <c r="BL11" s="39">
        <v>1049.266</v>
      </c>
      <c r="BM11" s="39">
        <v>1028.50021</v>
      </c>
      <c r="BN11" s="14">
        <f t="shared" si="12"/>
        <v>98.02092224469294</v>
      </c>
      <c r="BO11" s="69">
        <v>866.1622600000001</v>
      </c>
      <c r="BP11" s="193">
        <f aca="true" t="shared" si="25" ref="BP11:BP36">IF(((BM11/BO11)*100-100)&lt;500,((BM11/BO11)*100-100),"б.500")</f>
        <v>18.74221003348724</v>
      </c>
      <c r="BR11" s="6"/>
      <c r="BS11" s="6"/>
    </row>
    <row r="12" spans="1:71" ht="15" customHeight="1">
      <c r="A12" s="91">
        <v>5</v>
      </c>
      <c r="B12" s="92" t="s">
        <v>22</v>
      </c>
      <c r="C12" s="31">
        <v>176322.252</v>
      </c>
      <c r="D12" s="31">
        <v>177150.682</v>
      </c>
      <c r="E12" s="31">
        <v>156560.352</v>
      </c>
      <c r="F12" s="31">
        <v>17012.224</v>
      </c>
      <c r="G12" s="33">
        <v>168482.15391</v>
      </c>
      <c r="H12" s="33">
        <v>166788.50279000003</v>
      </c>
      <c r="I12" s="33">
        <v>151154.1526</v>
      </c>
      <c r="J12" s="34">
        <f t="shared" si="19"/>
        <v>17328.001309999992</v>
      </c>
      <c r="K12" s="34">
        <f t="shared" si="20"/>
        <v>1693.6511199999659</v>
      </c>
      <c r="L12" s="60">
        <v>161392.88435</v>
      </c>
      <c r="M12" s="13">
        <f t="shared" si="0"/>
        <v>7089.269559999986</v>
      </c>
      <c r="N12" s="13">
        <f t="shared" si="1"/>
        <v>4.392553976931254</v>
      </c>
      <c r="O12" s="20">
        <f t="shared" si="2"/>
        <v>95.55354017937564</v>
      </c>
      <c r="P12" s="20">
        <f t="shared" si="3"/>
        <v>95.10669222825797</v>
      </c>
      <c r="Q12" s="20">
        <f t="shared" si="13"/>
        <v>107.61482824846995</v>
      </c>
      <c r="R12" s="35">
        <f t="shared" si="14"/>
        <v>101.85617888642892</v>
      </c>
      <c r="S12" s="36">
        <v>97805.233</v>
      </c>
      <c r="T12" s="26">
        <v>87862.68915</v>
      </c>
      <c r="U12" s="37">
        <f t="shared" si="4"/>
        <v>89.83434367974974</v>
      </c>
      <c r="V12" s="51">
        <v>83427.13990000001</v>
      </c>
      <c r="W12" s="193">
        <f>IF(((T12/V12)*100-100)&lt;500,((T12/V12)*100-100),"б.500")</f>
        <v>5.316674232529934</v>
      </c>
      <c r="X12" s="27">
        <v>28409.437</v>
      </c>
      <c r="Y12" s="13">
        <v>28085.6443</v>
      </c>
      <c r="Z12" s="20">
        <f t="shared" si="5"/>
        <v>98.86026358072495</v>
      </c>
      <c r="AA12" s="68">
        <v>28207.52853</v>
      </c>
      <c r="AB12" s="193">
        <f>IF(((Y12/AA12)*100-100)&lt;500,((Y12/AA12)*100-100),"б.500")</f>
        <v>-0.4320982246649834</v>
      </c>
      <c r="AC12" s="27">
        <v>2680.938</v>
      </c>
      <c r="AD12" s="34">
        <v>2944.93323</v>
      </c>
      <c r="AE12" s="14">
        <f t="shared" si="6"/>
        <v>109.84712179095526</v>
      </c>
      <c r="AF12" s="60">
        <v>2105.19956</v>
      </c>
      <c r="AG12" s="12">
        <f t="shared" si="21"/>
        <v>39.88855431833741</v>
      </c>
      <c r="AH12" s="20">
        <v>25641.999</v>
      </c>
      <c r="AI12" s="34">
        <v>25021.522740000004</v>
      </c>
      <c r="AJ12" s="17">
        <f t="shared" si="7"/>
        <v>97.58023444272034</v>
      </c>
      <c r="AK12" s="68">
        <v>25887.65264</v>
      </c>
      <c r="AL12" s="193">
        <f>IF(((AI12/AK12)*100-100)&lt;500,((AI12/AK12)*100-100),"б.500")</f>
        <v>-3.345725902786981</v>
      </c>
      <c r="AM12" s="27">
        <v>36832.389</v>
      </c>
      <c r="AN12" s="13">
        <v>37429.963149999996</v>
      </c>
      <c r="AO12" s="38">
        <f t="shared" si="8"/>
        <v>101.62241485340522</v>
      </c>
      <c r="AP12" s="74">
        <v>36839.59275</v>
      </c>
      <c r="AQ12" s="12">
        <f>IF(((AN12/AP12)*100-100)&lt;500,((AN12/AP12)*100-100),"б.500")</f>
        <v>1.6025432311544563</v>
      </c>
      <c r="AR12" s="17">
        <v>16648.013</v>
      </c>
      <c r="AS12" s="13">
        <v>17462.05469</v>
      </c>
      <c r="AT12" s="14">
        <f t="shared" si="18"/>
        <v>104.88972281556966</v>
      </c>
      <c r="AU12" s="75">
        <v>16849.14687</v>
      </c>
      <c r="AV12" s="193">
        <f t="shared" si="22"/>
        <v>3.6376193093270928</v>
      </c>
      <c r="AW12" s="89">
        <f t="shared" si="23"/>
        <v>9588.064</v>
      </c>
      <c r="AX12" s="68">
        <f>BC12+BH12</f>
        <v>10086.21215</v>
      </c>
      <c r="AY12" s="17">
        <f t="shared" si="15"/>
        <v>105.19550297119417</v>
      </c>
      <c r="AZ12" s="68">
        <f t="shared" si="16"/>
        <v>8267.15174</v>
      </c>
      <c r="BA12" s="12">
        <f>IF(((AX12/AZ12)*100-100)&lt;500,((AX12/AZ12)*100-100),"б.500")</f>
        <v>22.00347189950091</v>
      </c>
      <c r="BB12" s="17">
        <v>7891.484</v>
      </c>
      <c r="BC12" s="50">
        <v>7695.648459999999</v>
      </c>
      <c r="BD12" s="17">
        <f t="shared" si="10"/>
        <v>97.51839400548742</v>
      </c>
      <c r="BE12" s="68">
        <v>6925.665969999999</v>
      </c>
      <c r="BF12" s="12">
        <f>IF(((BC12/BE12)*100-100)&lt;500,((BC12/BE12)*100-100),"б.500")</f>
        <v>11.11781153372607</v>
      </c>
      <c r="BG12" s="17">
        <v>1696.58</v>
      </c>
      <c r="BH12" s="13">
        <v>2390.56369</v>
      </c>
      <c r="BI12" s="17">
        <f t="shared" si="11"/>
        <v>140.90486095556943</v>
      </c>
      <c r="BJ12" s="69">
        <v>1341.48577</v>
      </c>
      <c r="BK12" s="193">
        <f t="shared" si="24"/>
        <v>78.20268715932781</v>
      </c>
      <c r="BL12" s="39">
        <v>2570.54</v>
      </c>
      <c r="BM12" s="39">
        <v>2174.76819</v>
      </c>
      <c r="BN12" s="14">
        <f t="shared" si="12"/>
        <v>84.60355372801045</v>
      </c>
      <c r="BO12" s="69">
        <v>2236.32097</v>
      </c>
      <c r="BP12" s="193">
        <f t="shared" si="25"/>
        <v>-2.7524125930814165</v>
      </c>
      <c r="BR12" s="6"/>
      <c r="BS12" s="6"/>
    </row>
    <row r="13" spans="1:71" ht="15" customHeight="1">
      <c r="A13" s="91">
        <v>6</v>
      </c>
      <c r="B13" s="92" t="s">
        <v>23</v>
      </c>
      <c r="C13" s="31">
        <v>188163.632</v>
      </c>
      <c r="D13" s="31">
        <v>187476.812</v>
      </c>
      <c r="E13" s="31">
        <v>171656.293</v>
      </c>
      <c r="F13" s="31">
        <v>16695.312</v>
      </c>
      <c r="G13" s="33">
        <v>180130.9787</v>
      </c>
      <c r="H13" s="33">
        <v>179035.60449</v>
      </c>
      <c r="I13" s="33">
        <v>158089.74076</v>
      </c>
      <c r="J13" s="34">
        <f t="shared" si="19"/>
        <v>22041.23794000002</v>
      </c>
      <c r="K13" s="34">
        <f t="shared" si="20"/>
        <v>1095.374210000009</v>
      </c>
      <c r="L13" s="61">
        <v>169742.53986999998</v>
      </c>
      <c r="M13" s="13">
        <f t="shared" si="0"/>
        <v>10388.438830000028</v>
      </c>
      <c r="N13" s="13">
        <f t="shared" si="1"/>
        <v>6.120115109598444</v>
      </c>
      <c r="O13" s="20">
        <f t="shared" si="2"/>
        <v>95.73102771528134</v>
      </c>
      <c r="P13" s="20">
        <f t="shared" si="3"/>
        <v>96.08173767110996</v>
      </c>
      <c r="Q13" s="20">
        <f t="shared" si="13"/>
        <v>104.93700845561193</v>
      </c>
      <c r="R13" s="35">
        <f t="shared" si="14"/>
        <v>132.02052132958053</v>
      </c>
      <c r="S13" s="36">
        <v>106912.141</v>
      </c>
      <c r="T13" s="26">
        <v>95608.45590999999</v>
      </c>
      <c r="U13" s="37">
        <f t="shared" si="4"/>
        <v>89.42712681247305</v>
      </c>
      <c r="V13" s="51">
        <v>91264.55603</v>
      </c>
      <c r="W13" s="193">
        <f aca="true" t="shared" si="26" ref="W13:W36">IF(((T13/V13)*100-100)&lt;500,((T13/V13)*100-100),"б.500")</f>
        <v>4.759678969535642</v>
      </c>
      <c r="X13" s="27">
        <v>22405.82</v>
      </c>
      <c r="Y13" s="13">
        <v>23122.0438</v>
      </c>
      <c r="Z13" s="20">
        <f t="shared" si="5"/>
        <v>103.19659713413746</v>
      </c>
      <c r="AA13" s="68">
        <v>21324.63204</v>
      </c>
      <c r="AB13" s="193">
        <f>IF(((Y13/AA13)*100-100)&lt;500,((Y13/AA13)*100-100),"б.500")</f>
        <v>8.428805508242647</v>
      </c>
      <c r="AC13" s="27">
        <v>3445.153</v>
      </c>
      <c r="AD13" s="34">
        <v>4320.3939900000005</v>
      </c>
      <c r="AE13" s="14">
        <f t="shared" si="6"/>
        <v>125.40499623674191</v>
      </c>
      <c r="AF13" s="60">
        <v>3814.67914</v>
      </c>
      <c r="AG13" s="12">
        <f t="shared" si="21"/>
        <v>13.257074355144852</v>
      </c>
      <c r="AH13" s="20">
        <v>18812.6</v>
      </c>
      <c r="AI13" s="34">
        <v>18602.14014</v>
      </c>
      <c r="AJ13" s="17">
        <f t="shared" si="7"/>
        <v>98.88128243836579</v>
      </c>
      <c r="AK13" s="68">
        <v>17293.66927</v>
      </c>
      <c r="AL13" s="193">
        <f>IF(((AI13/AK13)*100-100)&lt;500,((AI13/AK13)*100-100),"б.500")</f>
        <v>7.566184188972883</v>
      </c>
      <c r="AM13" s="27">
        <v>39829.164</v>
      </c>
      <c r="AN13" s="13">
        <v>40396.44868</v>
      </c>
      <c r="AO13" s="38">
        <f t="shared" si="8"/>
        <v>101.42429472032104</v>
      </c>
      <c r="AP13" s="74">
        <v>37713.967119999994</v>
      </c>
      <c r="AQ13" s="12">
        <f>IF(((AN13/AP13)*100-100)&lt;500,((AN13/AP13)*100-100),"б.500")</f>
        <v>7.11270058507705</v>
      </c>
      <c r="AR13" s="17">
        <v>5507.311</v>
      </c>
      <c r="AS13" s="13">
        <v>5444.965679999999</v>
      </c>
      <c r="AT13" s="14">
        <f t="shared" si="18"/>
        <v>98.86795352577691</v>
      </c>
      <c r="AU13" s="75">
        <v>5263.435219999999</v>
      </c>
      <c r="AV13" s="193">
        <f t="shared" si="22"/>
        <v>3.448897011408448</v>
      </c>
      <c r="AW13" s="89">
        <f t="shared" si="23"/>
        <v>15706.695000000002</v>
      </c>
      <c r="AX13" s="68">
        <f aca="true" t="shared" si="27" ref="AX13:AX76">BC13+BH13</f>
        <v>18167.12665</v>
      </c>
      <c r="AY13" s="17">
        <f t="shared" si="15"/>
        <v>115.66485915719377</v>
      </c>
      <c r="AZ13" s="68">
        <f t="shared" si="16"/>
        <v>16043.1497</v>
      </c>
      <c r="BA13" s="12">
        <f aca="true" t="shared" si="28" ref="BA13:BA37">IF(((AX13/AZ13)*100-100)&lt;500,((AX13/AZ13)*100-100),"б.500")</f>
        <v>13.239151848093769</v>
      </c>
      <c r="BB13" s="17">
        <v>14024.156</v>
      </c>
      <c r="BC13" s="50">
        <v>15578.494599999998</v>
      </c>
      <c r="BD13" s="17">
        <f t="shared" si="10"/>
        <v>111.08329513733301</v>
      </c>
      <c r="BE13" s="68">
        <v>14440.03952</v>
      </c>
      <c r="BF13" s="12">
        <f aca="true" t="shared" si="29" ref="BF13:BF36">IF(((BC13/BE13)*100-100)&lt;500,((BC13/BE13)*100-100),"б.500")</f>
        <v>7.884016372830516</v>
      </c>
      <c r="BG13" s="17">
        <v>1682.539</v>
      </c>
      <c r="BH13" s="13">
        <v>2588.6320499999997</v>
      </c>
      <c r="BI13" s="17">
        <f t="shared" si="11"/>
        <v>153.85272198742496</v>
      </c>
      <c r="BJ13" s="69">
        <v>1603.11018</v>
      </c>
      <c r="BK13" s="193">
        <f t="shared" si="24"/>
        <v>61.47561672897618</v>
      </c>
      <c r="BL13" s="39">
        <v>1359.579</v>
      </c>
      <c r="BM13" s="39">
        <v>1202.86612</v>
      </c>
      <c r="BN13" s="14">
        <f t="shared" si="12"/>
        <v>88.47342596494944</v>
      </c>
      <c r="BO13" s="69">
        <v>1396.09279</v>
      </c>
      <c r="BP13" s="193">
        <f t="shared" si="25"/>
        <v>-13.840532046584102</v>
      </c>
      <c r="BR13" s="6"/>
      <c r="BS13" s="6"/>
    </row>
    <row r="14" spans="1:71" s="24" customFormat="1" ht="15" customHeight="1">
      <c r="A14" s="91">
        <v>7</v>
      </c>
      <c r="B14" s="92" t="s">
        <v>24</v>
      </c>
      <c r="C14" s="105">
        <v>266103.151</v>
      </c>
      <c r="D14" s="105">
        <v>271746.162</v>
      </c>
      <c r="E14" s="105">
        <v>242618.087</v>
      </c>
      <c r="F14" s="105">
        <v>21270.688</v>
      </c>
      <c r="G14" s="106">
        <v>242064.71964</v>
      </c>
      <c r="H14" s="106">
        <v>240353.10383</v>
      </c>
      <c r="I14" s="106">
        <v>217001.1603</v>
      </c>
      <c r="J14" s="34">
        <f t="shared" si="19"/>
        <v>25063.559340000007</v>
      </c>
      <c r="K14" s="60">
        <f t="shared" si="20"/>
        <v>1711.6158099999884</v>
      </c>
      <c r="L14" s="61">
        <v>231977.14246</v>
      </c>
      <c r="M14" s="79">
        <f t="shared" si="0"/>
        <v>10087.577179999993</v>
      </c>
      <c r="N14" s="13">
        <f t="shared" si="1"/>
        <v>4.348522045330142</v>
      </c>
      <c r="O14" s="69">
        <f t="shared" si="2"/>
        <v>90.96649879204173</v>
      </c>
      <c r="P14" s="69">
        <f t="shared" si="3"/>
        <v>89.07751184357113</v>
      </c>
      <c r="Q14" s="69">
        <f>G14/E14*100</f>
        <v>99.77191834011946</v>
      </c>
      <c r="R14" s="82">
        <f t="shared" si="14"/>
        <v>117.83144644874679</v>
      </c>
      <c r="S14" s="107">
        <v>168513.835</v>
      </c>
      <c r="T14" s="26">
        <v>148807.87056</v>
      </c>
      <c r="U14" s="53">
        <f t="shared" si="4"/>
        <v>88.30602576933818</v>
      </c>
      <c r="V14" s="51">
        <v>135797.23945</v>
      </c>
      <c r="W14" s="193">
        <f t="shared" si="26"/>
        <v>9.58092459220461</v>
      </c>
      <c r="X14" s="108">
        <v>41447.82</v>
      </c>
      <c r="Y14" s="79">
        <v>36084.386770000005</v>
      </c>
      <c r="Z14" s="69">
        <f t="shared" si="5"/>
        <v>87.05979414598886</v>
      </c>
      <c r="AA14" s="68">
        <v>38853.222019999994</v>
      </c>
      <c r="AB14" s="193">
        <f>IF(((Y14/AA14)*100-100)&lt;500,((Y14/AA14)*100-100),"б.500")</f>
        <v>-7.126398033539431</v>
      </c>
      <c r="AC14" s="108">
        <v>2558.22</v>
      </c>
      <c r="AD14" s="60">
        <v>3176.56269</v>
      </c>
      <c r="AE14" s="75">
        <f t="shared" si="6"/>
        <v>124.17081759973733</v>
      </c>
      <c r="AF14" s="60">
        <v>2430.05514</v>
      </c>
      <c r="AG14" s="12">
        <f t="shared" si="21"/>
        <v>30.719778235155616</v>
      </c>
      <c r="AH14" s="20">
        <v>38889.6</v>
      </c>
      <c r="AI14" s="60">
        <v>32846.195680000004</v>
      </c>
      <c r="AJ14" s="68">
        <f t="shared" si="7"/>
        <v>84.46010162099894</v>
      </c>
      <c r="AK14" s="68">
        <v>36404.41688</v>
      </c>
      <c r="AL14" s="193">
        <f>IF(((AI14/AK14)*100-100)&lt;500,((AI14/AK14)*100-100),"б.500")</f>
        <v>-9.774146944116609</v>
      </c>
      <c r="AM14" s="108">
        <v>35597.465</v>
      </c>
      <c r="AN14" s="79">
        <v>32893.717280000004</v>
      </c>
      <c r="AO14" s="74">
        <f t="shared" si="8"/>
        <v>92.4046621859169</v>
      </c>
      <c r="AP14" s="74">
        <v>33172.88428</v>
      </c>
      <c r="AQ14" s="12">
        <f>IF(((AN14/AP14)*100-100)&lt;500,((AN14/AP14)*100-100),"б.500")</f>
        <v>-0.8415517856199983</v>
      </c>
      <c r="AR14" s="68">
        <v>9418.647</v>
      </c>
      <c r="AS14" s="79">
        <v>8270.08535</v>
      </c>
      <c r="AT14" s="75">
        <f t="shared" si="18"/>
        <v>87.80544965747202</v>
      </c>
      <c r="AU14" s="75">
        <v>9096.78238</v>
      </c>
      <c r="AV14" s="193">
        <f t="shared" si="22"/>
        <v>-9.087796052124546</v>
      </c>
      <c r="AW14" s="110">
        <f t="shared" si="23"/>
        <v>19010.228</v>
      </c>
      <c r="AX14" s="68">
        <f t="shared" si="27"/>
        <v>17327.808820000002</v>
      </c>
      <c r="AY14" s="68">
        <f t="shared" si="15"/>
        <v>91.14992634491287</v>
      </c>
      <c r="AZ14" s="68">
        <f t="shared" si="16"/>
        <v>17351.74371</v>
      </c>
      <c r="BA14" s="12">
        <f t="shared" si="28"/>
        <v>-0.1379393932968327</v>
      </c>
      <c r="BB14" s="68">
        <v>13155.326</v>
      </c>
      <c r="BC14" s="133">
        <v>13259.84718</v>
      </c>
      <c r="BD14" s="68">
        <f t="shared" si="10"/>
        <v>100.79451607660654</v>
      </c>
      <c r="BE14" s="68">
        <v>12012.49426</v>
      </c>
      <c r="BF14" s="12">
        <f t="shared" si="29"/>
        <v>10.38379617922915</v>
      </c>
      <c r="BG14" s="68">
        <v>5854.902</v>
      </c>
      <c r="BH14" s="79">
        <v>4067.96164</v>
      </c>
      <c r="BI14" s="68">
        <f t="shared" si="11"/>
        <v>69.47958548238724</v>
      </c>
      <c r="BJ14" s="69">
        <v>5339.24945</v>
      </c>
      <c r="BK14" s="193">
        <f t="shared" si="24"/>
        <v>-23.81023441412725</v>
      </c>
      <c r="BL14" s="84">
        <v>4005.889</v>
      </c>
      <c r="BM14" s="84">
        <v>3094.7131000000004</v>
      </c>
      <c r="BN14" s="75">
        <f t="shared" si="12"/>
        <v>77.25409016575348</v>
      </c>
      <c r="BO14" s="69">
        <v>3526.6985399999994</v>
      </c>
      <c r="BP14" s="193">
        <f t="shared" si="25"/>
        <v>-12.249003851630562</v>
      </c>
      <c r="BR14" s="10"/>
      <c r="BS14" s="10"/>
    </row>
    <row r="15" spans="1:71" s="24" customFormat="1" ht="15" customHeight="1">
      <c r="A15" s="91">
        <v>8</v>
      </c>
      <c r="B15" s="92" t="s">
        <v>25</v>
      </c>
      <c r="C15" s="105">
        <v>68305.261</v>
      </c>
      <c r="D15" s="105">
        <v>69780.491</v>
      </c>
      <c r="E15" s="105">
        <v>62002.524</v>
      </c>
      <c r="F15" s="105">
        <v>8646.678</v>
      </c>
      <c r="G15" s="106">
        <v>56616.31148</v>
      </c>
      <c r="H15" s="106">
        <v>56438.120449999995</v>
      </c>
      <c r="I15" s="106">
        <v>50648.12955</v>
      </c>
      <c r="J15" s="60">
        <f t="shared" si="19"/>
        <v>5968.181929999999</v>
      </c>
      <c r="K15" s="60">
        <f t="shared" si="20"/>
        <v>178.19103000000177</v>
      </c>
      <c r="L15" s="61">
        <v>57481.16569</v>
      </c>
      <c r="M15" s="79">
        <f t="shared" si="0"/>
        <v>-864.854210000005</v>
      </c>
      <c r="N15" s="13">
        <f t="shared" si="1"/>
        <v>-1.5045871106098048</v>
      </c>
      <c r="O15" s="69">
        <f t="shared" si="2"/>
        <v>82.88719002186376</v>
      </c>
      <c r="P15" s="69">
        <f t="shared" si="3"/>
        <v>81.13487117767629</v>
      </c>
      <c r="Q15" s="69">
        <f t="shared" si="13"/>
        <v>91.3129141000776</v>
      </c>
      <c r="R15" s="82">
        <f t="shared" si="14"/>
        <v>69.02283084902663</v>
      </c>
      <c r="S15" s="107">
        <v>39130</v>
      </c>
      <c r="T15" s="26">
        <v>31037.80288</v>
      </c>
      <c r="U15" s="53">
        <f t="shared" si="4"/>
        <v>79.31971091234347</v>
      </c>
      <c r="V15" s="51">
        <v>31526.5936</v>
      </c>
      <c r="W15" s="193">
        <f t="shared" si="26"/>
        <v>-1.550407653302571</v>
      </c>
      <c r="X15" s="108">
        <v>15789.434</v>
      </c>
      <c r="Y15" s="79">
        <v>13221.52298</v>
      </c>
      <c r="Z15" s="69">
        <f t="shared" si="5"/>
        <v>83.7365226644603</v>
      </c>
      <c r="AA15" s="68">
        <v>12556.58218</v>
      </c>
      <c r="AB15" s="193">
        <f aca="true" t="shared" si="30" ref="AB15:AB36">IF(((Y15/AA15)*100-100)&lt;500,((Y15/AA15)*100-100),"б.500")</f>
        <v>5.295555673255663</v>
      </c>
      <c r="AC15" s="108">
        <v>1057.264</v>
      </c>
      <c r="AD15" s="60">
        <v>1134.31259</v>
      </c>
      <c r="AE15" s="75">
        <f t="shared" si="6"/>
        <v>107.28754502186777</v>
      </c>
      <c r="AF15" s="60">
        <v>829.2418</v>
      </c>
      <c r="AG15" s="12">
        <f t="shared" si="21"/>
        <v>36.789123510175216</v>
      </c>
      <c r="AH15" s="69">
        <v>14732.17</v>
      </c>
      <c r="AI15" s="60">
        <v>12062.21039</v>
      </c>
      <c r="AJ15" s="68">
        <f t="shared" si="7"/>
        <v>81.87667118964823</v>
      </c>
      <c r="AK15" s="68">
        <v>11695.44038</v>
      </c>
      <c r="AL15" s="193">
        <f aca="true" t="shared" si="31" ref="AL15:AL35">IF(((AI15/AK15)*100-100)&lt;500,((AI15/AK15)*100-100),"б.500")</f>
        <v>3.1360085476319597</v>
      </c>
      <c r="AM15" s="108">
        <v>12292.337</v>
      </c>
      <c r="AN15" s="79">
        <v>10407.67535</v>
      </c>
      <c r="AO15" s="74">
        <f t="shared" si="8"/>
        <v>84.66799559758246</v>
      </c>
      <c r="AP15" s="74">
        <v>11705.49268</v>
      </c>
      <c r="AQ15" s="12">
        <f aca="true" t="shared" si="32" ref="AQ15:AQ35">IF(((AN15/AP15)*100-100)&lt;500,((AN15/AP15)*100-100),"б.500")</f>
        <v>-11.087250793103749</v>
      </c>
      <c r="AR15" s="68">
        <v>8108.875</v>
      </c>
      <c r="AS15" s="79">
        <v>6861.59025</v>
      </c>
      <c r="AT15" s="75">
        <f t="shared" si="18"/>
        <v>84.61827627136933</v>
      </c>
      <c r="AU15" s="75">
        <v>7545.6564</v>
      </c>
      <c r="AV15" s="193">
        <f t="shared" si="22"/>
        <v>-9.065694404001746</v>
      </c>
      <c r="AW15" s="110">
        <f t="shared" si="23"/>
        <v>588.6300000000001</v>
      </c>
      <c r="AX15" s="68">
        <f t="shared" si="27"/>
        <v>533.27333</v>
      </c>
      <c r="AY15" s="68">
        <f t="shared" si="15"/>
        <v>90.59567640113482</v>
      </c>
      <c r="AZ15" s="68">
        <f t="shared" si="16"/>
        <v>531.3701599999999</v>
      </c>
      <c r="BA15" s="12">
        <f t="shared" si="28"/>
        <v>0.3581627541900474</v>
      </c>
      <c r="BB15" s="68">
        <v>301.22</v>
      </c>
      <c r="BC15" s="133">
        <v>205.38509</v>
      </c>
      <c r="BD15" s="68">
        <f t="shared" si="10"/>
        <v>68.18441338556536</v>
      </c>
      <c r="BE15" s="68">
        <v>266.11626</v>
      </c>
      <c r="BF15" s="12">
        <f t="shared" si="29"/>
        <v>-22.821292468186655</v>
      </c>
      <c r="BG15" s="68">
        <v>287.41</v>
      </c>
      <c r="BH15" s="79">
        <v>327.88824</v>
      </c>
      <c r="BI15" s="68">
        <f t="shared" si="11"/>
        <v>114.08379666678263</v>
      </c>
      <c r="BJ15" s="69">
        <v>265.2539</v>
      </c>
      <c r="BK15" s="193">
        <f t="shared" si="24"/>
        <v>23.61297609573319</v>
      </c>
      <c r="BL15" s="84">
        <v>586.02</v>
      </c>
      <c r="BM15" s="84">
        <v>378.01367</v>
      </c>
      <c r="BN15" s="75">
        <f t="shared" si="12"/>
        <v>64.50525067403842</v>
      </c>
      <c r="BO15" s="69">
        <v>423.66589</v>
      </c>
      <c r="BP15" s="193">
        <f t="shared" si="25"/>
        <v>-10.775524081015817</v>
      </c>
      <c r="BR15" s="10"/>
      <c r="BS15" s="10"/>
    </row>
    <row r="16" spans="1:71" s="24" customFormat="1" ht="15" customHeight="1">
      <c r="A16" s="91">
        <v>9</v>
      </c>
      <c r="B16" s="92" t="s">
        <v>26</v>
      </c>
      <c r="C16" s="105">
        <v>25646.266</v>
      </c>
      <c r="D16" s="105">
        <v>26356.084</v>
      </c>
      <c r="E16" s="105">
        <v>22996.59</v>
      </c>
      <c r="F16" s="105">
        <v>2574.577</v>
      </c>
      <c r="G16" s="106">
        <v>22652.85506</v>
      </c>
      <c r="H16" s="106">
        <v>22550.30071</v>
      </c>
      <c r="I16" s="106">
        <v>19943.159059999998</v>
      </c>
      <c r="J16" s="34">
        <f t="shared" si="19"/>
        <v>2709.6960000000036</v>
      </c>
      <c r="K16" s="60">
        <f t="shared" si="20"/>
        <v>102.55435000000216</v>
      </c>
      <c r="L16" s="61">
        <v>22411.45572</v>
      </c>
      <c r="M16" s="79">
        <f t="shared" si="0"/>
        <v>241.39933999999994</v>
      </c>
      <c r="N16" s="13">
        <f t="shared" si="1"/>
        <v>1.077124766083685</v>
      </c>
      <c r="O16" s="69">
        <f t="shared" si="2"/>
        <v>88.32808277041188</v>
      </c>
      <c r="P16" s="69">
        <f t="shared" si="3"/>
        <v>85.9492444325189</v>
      </c>
      <c r="Q16" s="69">
        <f t="shared" si="13"/>
        <v>98.50527865218278</v>
      </c>
      <c r="R16" s="82">
        <f t="shared" si="14"/>
        <v>105.24820193763883</v>
      </c>
      <c r="S16" s="107">
        <v>14079.15</v>
      </c>
      <c r="T16" s="26">
        <v>11034.060710000002</v>
      </c>
      <c r="U16" s="53">
        <f t="shared" si="4"/>
        <v>78.3716396941577</v>
      </c>
      <c r="V16" s="51">
        <v>10931.46614</v>
      </c>
      <c r="W16" s="193">
        <f t="shared" si="26"/>
        <v>0.9385252507400708</v>
      </c>
      <c r="X16" s="108">
        <v>5270.936</v>
      </c>
      <c r="Y16" s="79">
        <v>5439.42058</v>
      </c>
      <c r="Z16" s="69">
        <f t="shared" si="5"/>
        <v>103.19648312937208</v>
      </c>
      <c r="AA16" s="68">
        <v>4924.52338</v>
      </c>
      <c r="AB16" s="193">
        <f t="shared" si="30"/>
        <v>10.455777346720609</v>
      </c>
      <c r="AC16" s="108">
        <v>172.999</v>
      </c>
      <c r="AD16" s="60">
        <v>163.12922</v>
      </c>
      <c r="AE16" s="75">
        <f t="shared" si="6"/>
        <v>94.29489187798774</v>
      </c>
      <c r="AF16" s="60">
        <v>22.237159999999996</v>
      </c>
      <c r="AG16" s="12" t="str">
        <f t="shared" si="21"/>
        <v>б.500</v>
      </c>
      <c r="AH16" s="20">
        <v>5045.937</v>
      </c>
      <c r="AI16" s="60">
        <v>5223.430910000001</v>
      </c>
      <c r="AJ16" s="68">
        <f t="shared" si="7"/>
        <v>103.51756096043215</v>
      </c>
      <c r="AK16" s="68">
        <v>4877.28622</v>
      </c>
      <c r="AL16" s="193">
        <f t="shared" si="31"/>
        <v>7.097075594632642</v>
      </c>
      <c r="AM16" s="108">
        <v>5641.458</v>
      </c>
      <c r="AN16" s="79">
        <v>4919.78267</v>
      </c>
      <c r="AO16" s="74">
        <f t="shared" si="8"/>
        <v>87.20764508040297</v>
      </c>
      <c r="AP16" s="74">
        <v>5382.5927599999995</v>
      </c>
      <c r="AQ16" s="12">
        <f t="shared" si="32"/>
        <v>-8.598274300803695</v>
      </c>
      <c r="AR16" s="68">
        <v>3970.02</v>
      </c>
      <c r="AS16" s="79">
        <v>3483.68327</v>
      </c>
      <c r="AT16" s="75">
        <f t="shared" si="18"/>
        <v>87.74976624802898</v>
      </c>
      <c r="AU16" s="75">
        <v>3572.95781</v>
      </c>
      <c r="AV16" s="193">
        <f t="shared" si="22"/>
        <v>-2.498617245077412</v>
      </c>
      <c r="AW16" s="110">
        <f t="shared" si="23"/>
        <v>158.14</v>
      </c>
      <c r="AX16" s="68">
        <f t="shared" si="27"/>
        <v>134.2005</v>
      </c>
      <c r="AY16" s="68">
        <f t="shared" si="15"/>
        <v>84.86183128873151</v>
      </c>
      <c r="AZ16" s="68">
        <f t="shared" si="16"/>
        <v>151.51985000000002</v>
      </c>
      <c r="BA16" s="12">
        <f t="shared" si="28"/>
        <v>-11.430416542783021</v>
      </c>
      <c r="BB16" s="68">
        <v>56.59</v>
      </c>
      <c r="BC16" s="133">
        <v>32.048899999999996</v>
      </c>
      <c r="BD16" s="68">
        <f t="shared" si="10"/>
        <v>56.63350415267714</v>
      </c>
      <c r="BE16" s="68">
        <v>54.24383</v>
      </c>
      <c r="BF16" s="12">
        <f t="shared" si="29"/>
        <v>-40.91696696195679</v>
      </c>
      <c r="BG16" s="68">
        <v>101.55</v>
      </c>
      <c r="BH16" s="79">
        <v>102.1516</v>
      </c>
      <c r="BI16" s="68">
        <f t="shared" si="11"/>
        <v>100.59241752831119</v>
      </c>
      <c r="BJ16" s="69">
        <v>97.27602</v>
      </c>
      <c r="BK16" s="193">
        <f t="shared" si="24"/>
        <v>5.012108842446466</v>
      </c>
      <c r="BL16" s="84">
        <v>143.06</v>
      </c>
      <c r="BM16" s="84">
        <v>178.41882</v>
      </c>
      <c r="BN16" s="75">
        <f t="shared" si="12"/>
        <v>124.71607717041802</v>
      </c>
      <c r="BO16" s="69">
        <v>117.12709</v>
      </c>
      <c r="BP16" s="193">
        <f t="shared" si="25"/>
        <v>52.329251926262344</v>
      </c>
      <c r="BR16" s="10"/>
      <c r="BS16" s="10"/>
    </row>
    <row r="17" spans="1:71" s="24" customFormat="1" ht="15" customHeight="1">
      <c r="A17" s="91">
        <v>10</v>
      </c>
      <c r="B17" s="92" t="s">
        <v>27</v>
      </c>
      <c r="C17" s="105">
        <v>109020.818</v>
      </c>
      <c r="D17" s="105">
        <v>110726.999</v>
      </c>
      <c r="E17" s="105">
        <v>93527.839</v>
      </c>
      <c r="F17" s="105">
        <v>10720.531</v>
      </c>
      <c r="G17" s="106">
        <v>95650.78882</v>
      </c>
      <c r="H17" s="106">
        <v>95184.99069</v>
      </c>
      <c r="I17" s="106">
        <v>85231.64489</v>
      </c>
      <c r="J17" s="60">
        <f t="shared" si="19"/>
        <v>10419.143930000006</v>
      </c>
      <c r="K17" s="60">
        <f t="shared" si="20"/>
        <v>465.7981299999956</v>
      </c>
      <c r="L17" s="61">
        <v>90111.34258999999</v>
      </c>
      <c r="M17" s="79">
        <f t="shared" si="0"/>
        <v>5539.446230000016</v>
      </c>
      <c r="N17" s="13">
        <f t="shared" si="1"/>
        <v>6.147335142040973</v>
      </c>
      <c r="O17" s="69">
        <f t="shared" si="2"/>
        <v>87.73626044522983</v>
      </c>
      <c r="P17" s="69">
        <f t="shared" si="3"/>
        <v>86.38434138362226</v>
      </c>
      <c r="Q17" s="69">
        <f t="shared" si="13"/>
        <v>102.26985873158043</v>
      </c>
      <c r="R17" s="82">
        <f t="shared" si="14"/>
        <v>97.18869270561322</v>
      </c>
      <c r="S17" s="107">
        <v>74410.5</v>
      </c>
      <c r="T17" s="26">
        <v>61395.653229999996</v>
      </c>
      <c r="U17" s="53">
        <f t="shared" si="4"/>
        <v>82.50939481659174</v>
      </c>
      <c r="V17" s="51">
        <v>56845.06351</v>
      </c>
      <c r="W17" s="193">
        <f t="shared" si="26"/>
        <v>8.005250480896152</v>
      </c>
      <c r="X17" s="108">
        <v>11464.144</v>
      </c>
      <c r="Y17" s="79">
        <v>12004.373150000001</v>
      </c>
      <c r="Z17" s="69">
        <f t="shared" si="5"/>
        <v>104.7123374409812</v>
      </c>
      <c r="AA17" s="68">
        <v>10333.10196</v>
      </c>
      <c r="AB17" s="193">
        <f t="shared" si="30"/>
        <v>16.173954311779596</v>
      </c>
      <c r="AC17" s="108">
        <v>865.89</v>
      </c>
      <c r="AD17" s="60">
        <v>1064.87561</v>
      </c>
      <c r="AE17" s="75">
        <f t="shared" si="6"/>
        <v>122.98047211539573</v>
      </c>
      <c r="AF17" s="60">
        <v>764.57367</v>
      </c>
      <c r="AG17" s="12">
        <f t="shared" si="21"/>
        <v>39.277044421370164</v>
      </c>
      <c r="AH17" s="69">
        <v>10497.604</v>
      </c>
      <c r="AI17" s="60">
        <v>10895.74754</v>
      </c>
      <c r="AJ17" s="68">
        <f t="shared" si="7"/>
        <v>103.79270869809912</v>
      </c>
      <c r="AK17" s="68">
        <v>9475.82829</v>
      </c>
      <c r="AL17" s="193">
        <f t="shared" si="31"/>
        <v>14.98464521036611</v>
      </c>
      <c r="AM17" s="108">
        <v>19910.294</v>
      </c>
      <c r="AN17" s="79">
        <v>17937.87038</v>
      </c>
      <c r="AO17" s="74">
        <f t="shared" si="8"/>
        <v>90.09344804250505</v>
      </c>
      <c r="AP17" s="74">
        <v>18175.56834</v>
      </c>
      <c r="AQ17" s="12">
        <f t="shared" si="32"/>
        <v>-1.30778832085754</v>
      </c>
      <c r="AR17" s="68">
        <v>14119.179</v>
      </c>
      <c r="AS17" s="79">
        <v>12005.99584</v>
      </c>
      <c r="AT17" s="75">
        <f t="shared" si="18"/>
        <v>85.03324336351284</v>
      </c>
      <c r="AU17" s="75">
        <v>12878.51378</v>
      </c>
      <c r="AV17" s="193">
        <f t="shared" si="22"/>
        <v>-6.774989373036178</v>
      </c>
      <c r="AW17" s="110">
        <f t="shared" si="23"/>
        <v>3171.9700000000003</v>
      </c>
      <c r="AX17" s="68">
        <f t="shared" si="27"/>
        <v>2926.8229100000003</v>
      </c>
      <c r="AY17" s="68">
        <f t="shared" si="15"/>
        <v>92.2714562243653</v>
      </c>
      <c r="AZ17" s="68">
        <f t="shared" si="16"/>
        <v>3073.26155</v>
      </c>
      <c r="BA17" s="12">
        <f t="shared" si="28"/>
        <v>-4.764926044124024</v>
      </c>
      <c r="BB17" s="68">
        <v>2720</v>
      </c>
      <c r="BC17" s="133">
        <v>2440.1337200000003</v>
      </c>
      <c r="BD17" s="68">
        <f t="shared" si="10"/>
        <v>89.71079852941178</v>
      </c>
      <c r="BE17" s="68">
        <v>2680.62471</v>
      </c>
      <c r="BF17" s="12">
        <f t="shared" si="29"/>
        <v>-8.971453150560563</v>
      </c>
      <c r="BG17" s="68">
        <v>451.97</v>
      </c>
      <c r="BH17" s="79">
        <v>486.68919</v>
      </c>
      <c r="BI17" s="68">
        <f t="shared" si="11"/>
        <v>107.68174657610017</v>
      </c>
      <c r="BJ17" s="69">
        <v>392.63684</v>
      </c>
      <c r="BK17" s="193">
        <f t="shared" si="24"/>
        <v>23.954030905505448</v>
      </c>
      <c r="BL17" s="84">
        <v>782.12</v>
      </c>
      <c r="BM17" s="84">
        <v>790.81141</v>
      </c>
      <c r="BN17" s="75">
        <f t="shared" si="12"/>
        <v>101.1112629775482</v>
      </c>
      <c r="BO17" s="69">
        <v>516.89329</v>
      </c>
      <c r="BP17" s="193">
        <f t="shared" si="25"/>
        <v>52.99316615234068</v>
      </c>
      <c r="BR17" s="10"/>
      <c r="BS17" s="10"/>
    </row>
    <row r="18" spans="1:71" s="24" customFormat="1" ht="15" customHeight="1">
      <c r="A18" s="91">
        <v>11</v>
      </c>
      <c r="B18" s="92" t="s">
        <v>28</v>
      </c>
      <c r="C18" s="105">
        <v>140361.653</v>
      </c>
      <c r="D18" s="105">
        <v>141687.717</v>
      </c>
      <c r="E18" s="105">
        <v>124570.975</v>
      </c>
      <c r="F18" s="105">
        <v>13990.787</v>
      </c>
      <c r="G18" s="106">
        <v>131590.37367</v>
      </c>
      <c r="H18" s="106">
        <v>130345.64305</v>
      </c>
      <c r="I18" s="106">
        <v>117352.25946</v>
      </c>
      <c r="J18" s="34">
        <f t="shared" si="19"/>
        <v>14238.11421</v>
      </c>
      <c r="K18" s="60">
        <f t="shared" si="20"/>
        <v>1244.730620000002</v>
      </c>
      <c r="L18" s="61">
        <v>125896.92719</v>
      </c>
      <c r="M18" s="79">
        <f t="shared" si="0"/>
        <v>5693.446479999999</v>
      </c>
      <c r="N18" s="13">
        <f t="shared" si="1"/>
        <v>4.5223077378271626</v>
      </c>
      <c r="O18" s="69">
        <f t="shared" si="2"/>
        <v>93.7509432651096</v>
      </c>
      <c r="P18" s="69">
        <f t="shared" si="3"/>
        <v>92.87352245925453</v>
      </c>
      <c r="Q18" s="69">
        <f t="shared" si="13"/>
        <v>105.63485889871215</v>
      </c>
      <c r="R18" s="82">
        <f t="shared" si="14"/>
        <v>101.76778625819978</v>
      </c>
      <c r="S18" s="107">
        <v>80393.8</v>
      </c>
      <c r="T18" s="26">
        <v>71835.71277</v>
      </c>
      <c r="U18" s="53">
        <f t="shared" si="4"/>
        <v>89.35479199888549</v>
      </c>
      <c r="V18" s="51">
        <v>67524.3474</v>
      </c>
      <c r="W18" s="193">
        <f t="shared" si="26"/>
        <v>6.384904906167236</v>
      </c>
      <c r="X18" s="108">
        <v>22730.421</v>
      </c>
      <c r="Y18" s="79">
        <v>22467.391190000002</v>
      </c>
      <c r="Z18" s="69">
        <f t="shared" si="5"/>
        <v>98.84282913193735</v>
      </c>
      <c r="AA18" s="68">
        <v>21192.18036</v>
      </c>
      <c r="AB18" s="193">
        <f t="shared" si="30"/>
        <v>6.017364935261455</v>
      </c>
      <c r="AC18" s="108">
        <v>1128.567</v>
      </c>
      <c r="AD18" s="60">
        <v>1123.99853</v>
      </c>
      <c r="AE18" s="75">
        <f t="shared" si="6"/>
        <v>99.5951972722931</v>
      </c>
      <c r="AF18" s="60">
        <v>1088.37132</v>
      </c>
      <c r="AG18" s="12">
        <f t="shared" si="21"/>
        <v>3.273442560026311</v>
      </c>
      <c r="AH18" s="20">
        <v>21477.604</v>
      </c>
      <c r="AI18" s="60">
        <v>21200.430969999998</v>
      </c>
      <c r="AJ18" s="68">
        <f t="shared" si="7"/>
        <v>98.70947881337229</v>
      </c>
      <c r="AK18" s="68">
        <v>19939.8387</v>
      </c>
      <c r="AL18" s="193">
        <f t="shared" si="31"/>
        <v>6.3219782715694635</v>
      </c>
      <c r="AM18" s="108">
        <v>28830.896</v>
      </c>
      <c r="AN18" s="79">
        <v>27439.39359</v>
      </c>
      <c r="AO18" s="74">
        <f t="shared" si="8"/>
        <v>95.17357209432548</v>
      </c>
      <c r="AP18" s="74">
        <v>27657.536640000002</v>
      </c>
      <c r="AQ18" s="12">
        <f t="shared" si="32"/>
        <v>-0.788729136797059</v>
      </c>
      <c r="AR18" s="68">
        <v>18058.677</v>
      </c>
      <c r="AS18" s="79">
        <v>17573.714210000002</v>
      </c>
      <c r="AT18" s="75">
        <f t="shared" si="18"/>
        <v>97.31451650638638</v>
      </c>
      <c r="AU18" s="75">
        <v>17270.40884</v>
      </c>
      <c r="AV18" s="193">
        <f t="shared" si="22"/>
        <v>1.7562141858362708</v>
      </c>
      <c r="AW18" s="110">
        <f t="shared" si="23"/>
        <v>9151.998000000001</v>
      </c>
      <c r="AX18" s="68">
        <f t="shared" si="27"/>
        <v>8624.28163</v>
      </c>
      <c r="AY18" s="68">
        <f t="shared" si="15"/>
        <v>94.2338670747087</v>
      </c>
      <c r="AZ18" s="68">
        <f t="shared" si="16"/>
        <v>8767.61583</v>
      </c>
      <c r="BA18" s="12">
        <f t="shared" si="28"/>
        <v>-1.6348138739103604</v>
      </c>
      <c r="BB18" s="68">
        <v>8417.7</v>
      </c>
      <c r="BC18" s="133">
        <v>7818.9769</v>
      </c>
      <c r="BD18" s="68">
        <f t="shared" si="10"/>
        <v>92.88733145633604</v>
      </c>
      <c r="BE18" s="68">
        <v>8046.9555</v>
      </c>
      <c r="BF18" s="12">
        <f t="shared" si="29"/>
        <v>-2.8331037744647745</v>
      </c>
      <c r="BG18" s="68">
        <v>734.298</v>
      </c>
      <c r="BH18" s="79">
        <v>805.30473</v>
      </c>
      <c r="BI18" s="68">
        <f t="shared" si="11"/>
        <v>109.67001544332138</v>
      </c>
      <c r="BJ18" s="69">
        <v>720.6603299999999</v>
      </c>
      <c r="BK18" s="193">
        <f t="shared" si="24"/>
        <v>11.745394671578495</v>
      </c>
      <c r="BL18" s="84">
        <v>230.706</v>
      </c>
      <c r="BM18" s="84">
        <v>230.78669</v>
      </c>
      <c r="BN18" s="75">
        <f t="shared" si="12"/>
        <v>100.03497524988514</v>
      </c>
      <c r="BO18" s="69">
        <v>228.60688</v>
      </c>
      <c r="BP18" s="193">
        <f t="shared" si="25"/>
        <v>0.9535189842055445</v>
      </c>
      <c r="BR18" s="10"/>
      <c r="BS18" s="10"/>
    </row>
    <row r="19" spans="1:71" s="24" customFormat="1" ht="15" customHeight="1">
      <c r="A19" s="91">
        <v>12</v>
      </c>
      <c r="B19" s="92" t="s">
        <v>29</v>
      </c>
      <c r="C19" s="105">
        <v>152575.89</v>
      </c>
      <c r="D19" s="105">
        <v>155797.993</v>
      </c>
      <c r="E19" s="105">
        <v>142567.873</v>
      </c>
      <c r="F19" s="105">
        <v>14159.83</v>
      </c>
      <c r="G19" s="106">
        <v>136990.06454000002</v>
      </c>
      <c r="H19" s="106">
        <v>136400.41686</v>
      </c>
      <c r="I19" s="106">
        <v>123218.17448</v>
      </c>
      <c r="J19" s="34">
        <f t="shared" si="19"/>
        <v>13771.89006000002</v>
      </c>
      <c r="K19" s="60">
        <f t="shared" si="20"/>
        <v>589.6476800000237</v>
      </c>
      <c r="L19" s="61">
        <v>139763.32619</v>
      </c>
      <c r="M19" s="79">
        <f t="shared" si="0"/>
        <v>-2773.2616499999713</v>
      </c>
      <c r="N19" s="13">
        <f t="shared" si="1"/>
        <v>-1.9842556166915273</v>
      </c>
      <c r="O19" s="69">
        <f t="shared" si="2"/>
        <v>89.78487003418431</v>
      </c>
      <c r="P19" s="69">
        <f t="shared" si="3"/>
        <v>87.92800337293178</v>
      </c>
      <c r="Q19" s="69">
        <f t="shared" si="13"/>
        <v>96.0876119264261</v>
      </c>
      <c r="R19" s="82">
        <f t="shared" si="14"/>
        <v>97.26027826605277</v>
      </c>
      <c r="S19" s="107">
        <v>104391.5</v>
      </c>
      <c r="T19" s="26">
        <v>86608.52137999999</v>
      </c>
      <c r="U19" s="53">
        <f t="shared" si="4"/>
        <v>82.96510863432367</v>
      </c>
      <c r="V19" s="51">
        <v>90054.49644</v>
      </c>
      <c r="W19" s="193">
        <f t="shared" si="26"/>
        <v>-3.82654414407385</v>
      </c>
      <c r="X19" s="108">
        <v>17986.111</v>
      </c>
      <c r="Y19" s="79">
        <v>18468.67191</v>
      </c>
      <c r="Z19" s="69">
        <f t="shared" si="5"/>
        <v>102.68296414939282</v>
      </c>
      <c r="AA19" s="68">
        <v>16978.97909</v>
      </c>
      <c r="AB19" s="193">
        <f t="shared" si="30"/>
        <v>8.77374789204714</v>
      </c>
      <c r="AC19" s="108">
        <v>2797.522</v>
      </c>
      <c r="AD19" s="60">
        <v>3960.6480100000003</v>
      </c>
      <c r="AE19" s="75">
        <f t="shared" si="6"/>
        <v>141.57701029696997</v>
      </c>
      <c r="AF19" s="60">
        <v>2599.42609</v>
      </c>
      <c r="AG19" s="12">
        <f t="shared" si="21"/>
        <v>52.36624827444126</v>
      </c>
      <c r="AH19" s="20">
        <v>15119.839</v>
      </c>
      <c r="AI19" s="60">
        <v>14457.523900000002</v>
      </c>
      <c r="AJ19" s="68">
        <f t="shared" si="7"/>
        <v>95.61956248343651</v>
      </c>
      <c r="AK19" s="68">
        <v>14269.12633</v>
      </c>
      <c r="AL19" s="193">
        <f t="shared" si="31"/>
        <v>1.320316084131278</v>
      </c>
      <c r="AM19" s="108">
        <v>25258.649</v>
      </c>
      <c r="AN19" s="79">
        <v>23954.56727</v>
      </c>
      <c r="AO19" s="74">
        <f t="shared" si="8"/>
        <v>94.8370883573385</v>
      </c>
      <c r="AP19" s="74">
        <v>24044.92491</v>
      </c>
      <c r="AQ19" s="12">
        <f t="shared" si="32"/>
        <v>-0.3757867422676924</v>
      </c>
      <c r="AR19" s="68">
        <v>14040.885</v>
      </c>
      <c r="AS19" s="79">
        <v>13360.9235</v>
      </c>
      <c r="AT19" s="75">
        <f t="shared" si="18"/>
        <v>95.15727463048091</v>
      </c>
      <c r="AU19" s="75">
        <v>12873.40305</v>
      </c>
      <c r="AV19" s="193">
        <f t="shared" si="22"/>
        <v>3.7870363268087033</v>
      </c>
      <c r="AW19" s="110">
        <f t="shared" si="23"/>
        <v>4596.893</v>
      </c>
      <c r="AX19" s="68">
        <f t="shared" si="27"/>
        <v>4779.2065600000005</v>
      </c>
      <c r="AY19" s="68">
        <f t="shared" si="15"/>
        <v>103.96601704673137</v>
      </c>
      <c r="AZ19" s="68">
        <f t="shared" si="16"/>
        <v>4235.59599</v>
      </c>
      <c r="BA19" s="12">
        <f t="shared" si="28"/>
        <v>12.834334796884178</v>
      </c>
      <c r="BB19" s="68">
        <v>3159.549</v>
      </c>
      <c r="BC19" s="133">
        <v>3352.73257</v>
      </c>
      <c r="BD19" s="68">
        <f t="shared" si="10"/>
        <v>106.11427675278972</v>
      </c>
      <c r="BE19" s="68">
        <v>2931.02189</v>
      </c>
      <c r="BF19" s="12">
        <f t="shared" si="29"/>
        <v>14.387837956406386</v>
      </c>
      <c r="BG19" s="68">
        <v>1437.344</v>
      </c>
      <c r="BH19" s="79">
        <v>1426.47399</v>
      </c>
      <c r="BI19" s="68">
        <f t="shared" si="11"/>
        <v>99.2437433210143</v>
      </c>
      <c r="BJ19" s="69">
        <v>1304.5741</v>
      </c>
      <c r="BK19" s="193">
        <f t="shared" si="24"/>
        <v>9.344037260896101</v>
      </c>
      <c r="BL19" s="84">
        <v>1165.325</v>
      </c>
      <c r="BM19" s="84">
        <v>804.45626</v>
      </c>
      <c r="BN19" s="75">
        <f t="shared" si="12"/>
        <v>69.03278141291057</v>
      </c>
      <c r="BO19" s="69">
        <v>1171.5422500000002</v>
      </c>
      <c r="BP19" s="193">
        <f t="shared" si="25"/>
        <v>-31.333568208914357</v>
      </c>
      <c r="BR19" s="10"/>
      <c r="BS19" s="10"/>
    </row>
    <row r="20" spans="1:71" s="24" customFormat="1" ht="15" customHeight="1">
      <c r="A20" s="91">
        <v>13</v>
      </c>
      <c r="B20" s="92" t="s">
        <v>30</v>
      </c>
      <c r="C20" s="105">
        <v>137778.228</v>
      </c>
      <c r="D20" s="105">
        <v>138669.664</v>
      </c>
      <c r="E20" s="105">
        <v>119734.771</v>
      </c>
      <c r="F20" s="105">
        <v>10258.245</v>
      </c>
      <c r="G20" s="106">
        <v>122687.39812</v>
      </c>
      <c r="H20" s="106">
        <v>121769.99554</v>
      </c>
      <c r="I20" s="106">
        <v>109340.90629</v>
      </c>
      <c r="J20" s="34">
        <f t="shared" si="19"/>
        <v>13346.491829999999</v>
      </c>
      <c r="K20" s="60">
        <f t="shared" si="20"/>
        <v>917.4025799999945</v>
      </c>
      <c r="L20" s="61">
        <v>116328.64771</v>
      </c>
      <c r="M20" s="79">
        <f t="shared" si="0"/>
        <v>6358.750409999993</v>
      </c>
      <c r="N20" s="13">
        <f t="shared" si="1"/>
        <v>5.466194729480534</v>
      </c>
      <c r="O20" s="69">
        <f t="shared" si="2"/>
        <v>89.04701410443455</v>
      </c>
      <c r="P20" s="69">
        <f t="shared" si="3"/>
        <v>88.4745766168439</v>
      </c>
      <c r="Q20" s="69">
        <f t="shared" si="13"/>
        <v>102.46597299626524</v>
      </c>
      <c r="R20" s="82">
        <f t="shared" si="14"/>
        <v>130.10502118052355</v>
      </c>
      <c r="S20" s="107">
        <v>77000</v>
      </c>
      <c r="T20" s="26">
        <v>65336.74379</v>
      </c>
      <c r="U20" s="53">
        <f t="shared" si="4"/>
        <v>84.85291401298701</v>
      </c>
      <c r="V20" s="51">
        <v>60969.18353</v>
      </c>
      <c r="W20" s="193">
        <f t="shared" si="26"/>
        <v>7.163553794108026</v>
      </c>
      <c r="X20" s="108">
        <v>24647.473</v>
      </c>
      <c r="Y20" s="79">
        <v>23648.58944</v>
      </c>
      <c r="Z20" s="69">
        <f t="shared" si="5"/>
        <v>95.94731857501172</v>
      </c>
      <c r="AA20" s="68">
        <v>22100.277380000003</v>
      </c>
      <c r="AB20" s="193">
        <f t="shared" si="30"/>
        <v>7.005848991746902</v>
      </c>
      <c r="AC20" s="108">
        <v>505.102</v>
      </c>
      <c r="AD20" s="60">
        <v>689.885</v>
      </c>
      <c r="AE20" s="75">
        <f t="shared" si="6"/>
        <v>136.5833039663276</v>
      </c>
      <c r="AF20" s="60">
        <v>478.55849</v>
      </c>
      <c r="AG20" s="12">
        <f t="shared" si="21"/>
        <v>44.158972083015385</v>
      </c>
      <c r="AH20" s="20">
        <v>24142.371</v>
      </c>
      <c r="AI20" s="60">
        <v>22958.704439999998</v>
      </c>
      <c r="AJ20" s="68">
        <f t="shared" si="7"/>
        <v>95.09714037614614</v>
      </c>
      <c r="AK20" s="68">
        <v>21621.718890000004</v>
      </c>
      <c r="AL20" s="193">
        <f t="shared" si="31"/>
        <v>6.183530351133854</v>
      </c>
      <c r="AM20" s="108">
        <v>28533.083</v>
      </c>
      <c r="AN20" s="79">
        <v>25353.286379999998</v>
      </c>
      <c r="AO20" s="74">
        <f t="shared" si="8"/>
        <v>88.85575519476812</v>
      </c>
      <c r="AP20" s="74">
        <v>25262.98405</v>
      </c>
      <c r="AQ20" s="12">
        <f t="shared" si="32"/>
        <v>0.35744918265108083</v>
      </c>
      <c r="AR20" s="68">
        <v>15517.096</v>
      </c>
      <c r="AS20" s="79">
        <v>14254.9476</v>
      </c>
      <c r="AT20" s="75">
        <f t="shared" si="18"/>
        <v>91.86607854974925</v>
      </c>
      <c r="AU20" s="75">
        <v>13383.81252</v>
      </c>
      <c r="AV20" s="193">
        <f t="shared" si="22"/>
        <v>6.508870911769165</v>
      </c>
      <c r="AW20" s="110">
        <f t="shared" si="23"/>
        <v>5603.921</v>
      </c>
      <c r="AX20" s="68">
        <f t="shared" si="27"/>
        <v>5891.8452800000005</v>
      </c>
      <c r="AY20" s="68">
        <f t="shared" si="15"/>
        <v>105.13790754723344</v>
      </c>
      <c r="AZ20" s="68">
        <f t="shared" si="16"/>
        <v>5274.97177</v>
      </c>
      <c r="BA20" s="12">
        <f t="shared" si="28"/>
        <v>11.694347133918413</v>
      </c>
      <c r="BB20" s="68">
        <v>4280</v>
      </c>
      <c r="BC20" s="133">
        <v>4609.50147</v>
      </c>
      <c r="BD20" s="68">
        <f t="shared" si="10"/>
        <v>107.69863247663551</v>
      </c>
      <c r="BE20" s="68">
        <v>4059.42185</v>
      </c>
      <c r="BF20" s="12">
        <f t="shared" si="29"/>
        <v>13.550688751404351</v>
      </c>
      <c r="BG20" s="68">
        <v>1323.921</v>
      </c>
      <c r="BH20" s="79">
        <v>1282.34381</v>
      </c>
      <c r="BI20" s="68">
        <f t="shared" si="11"/>
        <v>96.85954146810874</v>
      </c>
      <c r="BJ20" s="69">
        <v>1215.54992</v>
      </c>
      <c r="BK20" s="193">
        <f t="shared" si="24"/>
        <v>5.4949524409495325</v>
      </c>
      <c r="BL20" s="84">
        <v>1647.167</v>
      </c>
      <c r="BM20" s="84">
        <v>1288.1922499999998</v>
      </c>
      <c r="BN20" s="75">
        <f t="shared" si="12"/>
        <v>78.20653582787901</v>
      </c>
      <c r="BO20" s="69">
        <v>1555.83557</v>
      </c>
      <c r="BP20" s="193">
        <f t="shared" si="25"/>
        <v>-17.20254538209332</v>
      </c>
      <c r="BR20" s="10"/>
      <c r="BS20" s="10"/>
    </row>
    <row r="21" spans="1:71" s="24" customFormat="1" ht="15" customHeight="1">
      <c r="A21" s="91">
        <v>14</v>
      </c>
      <c r="B21" s="92" t="s">
        <v>31</v>
      </c>
      <c r="C21" s="105">
        <v>75772.46</v>
      </c>
      <c r="D21" s="105">
        <v>77564.248</v>
      </c>
      <c r="E21" s="105">
        <v>70961.898</v>
      </c>
      <c r="F21" s="105">
        <v>7330.904</v>
      </c>
      <c r="G21" s="106">
        <v>69644.68646</v>
      </c>
      <c r="H21" s="106">
        <v>68611.02854</v>
      </c>
      <c r="I21" s="106">
        <v>62904.10487</v>
      </c>
      <c r="J21" s="60">
        <f t="shared" si="19"/>
        <v>6740.581589999994</v>
      </c>
      <c r="K21" s="60">
        <f t="shared" si="20"/>
        <v>1033.6579199999978</v>
      </c>
      <c r="L21" s="61">
        <v>66615.62406</v>
      </c>
      <c r="M21" s="79">
        <f t="shared" si="0"/>
        <v>3029.0623999999953</v>
      </c>
      <c r="N21" s="13">
        <f t="shared" si="1"/>
        <v>4.547075018424735</v>
      </c>
      <c r="O21" s="69">
        <f t="shared" si="2"/>
        <v>91.91292781044721</v>
      </c>
      <c r="P21" s="69">
        <f t="shared" si="3"/>
        <v>89.78967534114427</v>
      </c>
      <c r="Q21" s="69">
        <f t="shared" si="13"/>
        <v>98.14377634036789</v>
      </c>
      <c r="R21" s="82">
        <f t="shared" si="14"/>
        <v>91.94748137473897</v>
      </c>
      <c r="S21" s="107">
        <v>39119.16</v>
      </c>
      <c r="T21" s="26">
        <v>32412.58105</v>
      </c>
      <c r="U21" s="53">
        <f t="shared" si="4"/>
        <v>82.85602515493686</v>
      </c>
      <c r="V21" s="51">
        <v>31716.008599999997</v>
      </c>
      <c r="W21" s="193">
        <f t="shared" si="26"/>
        <v>2.1962803036949623</v>
      </c>
      <c r="X21" s="108">
        <v>14214.788</v>
      </c>
      <c r="Y21" s="79">
        <v>13227.2941</v>
      </c>
      <c r="Z21" s="69">
        <f t="shared" si="5"/>
        <v>93.0530522157629</v>
      </c>
      <c r="AA21" s="68">
        <v>12193.1367</v>
      </c>
      <c r="AB21" s="193">
        <f t="shared" si="30"/>
        <v>8.48147138381546</v>
      </c>
      <c r="AC21" s="108">
        <v>324.2</v>
      </c>
      <c r="AD21" s="60">
        <v>414.12705000000005</v>
      </c>
      <c r="AE21" s="75">
        <f t="shared" si="6"/>
        <v>127.7381400370142</v>
      </c>
      <c r="AF21" s="60">
        <v>344.02508</v>
      </c>
      <c r="AG21" s="12">
        <f t="shared" si="21"/>
        <v>20.376994026133218</v>
      </c>
      <c r="AH21" s="69">
        <v>13690.588</v>
      </c>
      <c r="AI21" s="60">
        <v>12603.93622</v>
      </c>
      <c r="AJ21" s="68">
        <f t="shared" si="7"/>
        <v>92.0627822559557</v>
      </c>
      <c r="AK21" s="68">
        <v>11619.36162</v>
      </c>
      <c r="AL21" s="193">
        <f t="shared" si="31"/>
        <v>8.473568791466874</v>
      </c>
      <c r="AM21" s="108">
        <v>16022.2</v>
      </c>
      <c r="AN21" s="79">
        <v>14138.04862</v>
      </c>
      <c r="AO21" s="74">
        <f t="shared" si="8"/>
        <v>88.24037036112394</v>
      </c>
      <c r="AP21" s="74">
        <v>15063.28868</v>
      </c>
      <c r="AQ21" s="12">
        <f t="shared" si="32"/>
        <v>-6.142350980954575</v>
      </c>
      <c r="AR21" s="68">
        <v>7927.4</v>
      </c>
      <c r="AS21" s="79">
        <v>7532.887070000001</v>
      </c>
      <c r="AT21" s="75">
        <f t="shared" si="18"/>
        <v>95.02342596563818</v>
      </c>
      <c r="AU21" s="75">
        <v>7629.07029</v>
      </c>
      <c r="AV21" s="193">
        <f t="shared" si="22"/>
        <v>-1.2607462815760613</v>
      </c>
      <c r="AW21" s="110">
        <f t="shared" si="23"/>
        <v>6259.5</v>
      </c>
      <c r="AX21" s="68">
        <f t="shared" si="27"/>
        <v>7123.146579999999</v>
      </c>
      <c r="AY21" s="68">
        <f t="shared" si="15"/>
        <v>113.79737327262558</v>
      </c>
      <c r="AZ21" s="68">
        <f t="shared" si="16"/>
        <v>4809.91081</v>
      </c>
      <c r="BA21" s="12">
        <f t="shared" si="28"/>
        <v>48.093111522789286</v>
      </c>
      <c r="BB21" s="68">
        <v>5543.9</v>
      </c>
      <c r="BC21" s="133">
        <v>6394.352289999999</v>
      </c>
      <c r="BD21" s="68">
        <f t="shared" si="10"/>
        <v>115.34032522231641</v>
      </c>
      <c r="BE21" s="68">
        <v>4172.37391</v>
      </c>
      <c r="BF21" s="12">
        <f t="shared" si="29"/>
        <v>53.254536336605526</v>
      </c>
      <c r="BG21" s="68">
        <v>715.6</v>
      </c>
      <c r="BH21" s="79">
        <v>728.79429</v>
      </c>
      <c r="BI21" s="68">
        <f t="shared" si="11"/>
        <v>101.84380799329233</v>
      </c>
      <c r="BJ21" s="69">
        <v>637.5369</v>
      </c>
      <c r="BK21" s="193">
        <f t="shared" si="24"/>
        <v>14.314056174630835</v>
      </c>
      <c r="BL21" s="84">
        <v>689.5</v>
      </c>
      <c r="BM21" s="84">
        <v>1055.43972</v>
      </c>
      <c r="BN21" s="75">
        <f t="shared" si="12"/>
        <v>153.0732008701958</v>
      </c>
      <c r="BO21" s="69">
        <v>660.7698</v>
      </c>
      <c r="BP21" s="193">
        <f t="shared" si="25"/>
        <v>59.72880721848972</v>
      </c>
      <c r="BR21" s="10"/>
      <c r="BS21" s="10"/>
    </row>
    <row r="22" spans="1:71" s="24" customFormat="1" ht="15" customHeight="1">
      <c r="A22" s="91">
        <v>15</v>
      </c>
      <c r="B22" s="92" t="s">
        <v>32</v>
      </c>
      <c r="C22" s="105">
        <v>88250.62</v>
      </c>
      <c r="D22" s="105">
        <v>93255.018</v>
      </c>
      <c r="E22" s="105">
        <v>85886.665</v>
      </c>
      <c r="F22" s="105">
        <v>8411.24</v>
      </c>
      <c r="G22" s="106">
        <v>88727.31172</v>
      </c>
      <c r="H22" s="106">
        <v>87699.56529000001</v>
      </c>
      <c r="I22" s="106">
        <v>79964.19810000001</v>
      </c>
      <c r="J22" s="34">
        <f t="shared" si="19"/>
        <v>8763.11361999999</v>
      </c>
      <c r="K22" s="60">
        <f t="shared" si="20"/>
        <v>1027.7464299999847</v>
      </c>
      <c r="L22" s="61">
        <v>89093.48249000001</v>
      </c>
      <c r="M22" s="79">
        <f t="shared" si="0"/>
        <v>-366.17077000001154</v>
      </c>
      <c r="N22" s="13">
        <f t="shared" si="1"/>
        <v>-0.41099613548175284</v>
      </c>
      <c r="O22" s="69">
        <f t="shared" si="2"/>
        <v>100.54015679436587</v>
      </c>
      <c r="P22" s="69">
        <f t="shared" si="3"/>
        <v>95.1448121751475</v>
      </c>
      <c r="Q22" s="69">
        <f t="shared" si="13"/>
        <v>103.30743628245433</v>
      </c>
      <c r="R22" s="82">
        <f t="shared" si="14"/>
        <v>104.18337391395312</v>
      </c>
      <c r="S22" s="107">
        <v>49045.457</v>
      </c>
      <c r="T22" s="26">
        <v>45501.17314</v>
      </c>
      <c r="U22" s="53">
        <f t="shared" si="4"/>
        <v>92.77347163876972</v>
      </c>
      <c r="V22" s="51">
        <v>42165.543</v>
      </c>
      <c r="W22" s="193">
        <f t="shared" si="26"/>
        <v>7.910796120898993</v>
      </c>
      <c r="X22" s="108">
        <v>22971.002</v>
      </c>
      <c r="Y22" s="79">
        <v>21458.096670000003</v>
      </c>
      <c r="Z22" s="69">
        <f t="shared" si="5"/>
        <v>93.41384703201018</v>
      </c>
      <c r="AA22" s="68">
        <v>24652.72195</v>
      </c>
      <c r="AB22" s="193">
        <f t="shared" si="30"/>
        <v>-12.958509354379828</v>
      </c>
      <c r="AC22" s="108">
        <v>862.014</v>
      </c>
      <c r="AD22" s="60">
        <v>1044.08388</v>
      </c>
      <c r="AE22" s="75">
        <f t="shared" si="6"/>
        <v>121.12145278382948</v>
      </c>
      <c r="AF22" s="60">
        <v>1032.2506199999998</v>
      </c>
      <c r="AG22" s="12">
        <f t="shared" si="21"/>
        <v>1.146355329871355</v>
      </c>
      <c r="AH22" s="20">
        <v>22108.988</v>
      </c>
      <c r="AI22" s="60">
        <v>20403.596120000002</v>
      </c>
      <c r="AJ22" s="68">
        <f t="shared" si="7"/>
        <v>92.28643174441092</v>
      </c>
      <c r="AK22" s="68">
        <v>23595.79783</v>
      </c>
      <c r="AL22" s="193">
        <f t="shared" si="31"/>
        <v>-13.528687323898808</v>
      </c>
      <c r="AM22" s="108">
        <v>15045.213</v>
      </c>
      <c r="AN22" s="79">
        <v>14766.323789999999</v>
      </c>
      <c r="AO22" s="74">
        <f t="shared" si="8"/>
        <v>98.14632594433857</v>
      </c>
      <c r="AP22" s="74">
        <v>14693.37331</v>
      </c>
      <c r="AQ22" s="12">
        <f t="shared" si="32"/>
        <v>0.4964855820436327</v>
      </c>
      <c r="AR22" s="68">
        <v>8655.82</v>
      </c>
      <c r="AS22" s="79">
        <v>8292.17846</v>
      </c>
      <c r="AT22" s="75">
        <f t="shared" si="18"/>
        <v>95.79887821142306</v>
      </c>
      <c r="AU22" s="75">
        <v>8752.95255</v>
      </c>
      <c r="AV22" s="193">
        <f t="shared" si="22"/>
        <v>-5.26421327395407</v>
      </c>
      <c r="AW22" s="110">
        <f t="shared" si="23"/>
        <v>5851.5289999999995</v>
      </c>
      <c r="AX22" s="68">
        <f t="shared" si="27"/>
        <v>6249.42793</v>
      </c>
      <c r="AY22" s="68">
        <f t="shared" si="15"/>
        <v>106.79991383448669</v>
      </c>
      <c r="AZ22" s="68">
        <f t="shared" si="16"/>
        <v>6674.064969999999</v>
      </c>
      <c r="BA22" s="12">
        <f t="shared" si="28"/>
        <v>-6.362494849971469</v>
      </c>
      <c r="BB22" s="68">
        <v>5344.632</v>
      </c>
      <c r="BC22" s="133">
        <v>5632.58601</v>
      </c>
      <c r="BD22" s="68">
        <f t="shared" si="10"/>
        <v>105.38772379464105</v>
      </c>
      <c r="BE22" s="68">
        <v>6187.54606</v>
      </c>
      <c r="BF22" s="12">
        <f t="shared" si="29"/>
        <v>-8.968984547647949</v>
      </c>
      <c r="BG22" s="68">
        <v>506.897</v>
      </c>
      <c r="BH22" s="79">
        <v>616.8419200000001</v>
      </c>
      <c r="BI22" s="68">
        <f t="shared" si="11"/>
        <v>121.68979496820856</v>
      </c>
      <c r="BJ22" s="69">
        <v>486.51890999999995</v>
      </c>
      <c r="BK22" s="193">
        <f t="shared" si="24"/>
        <v>26.78683342441923</v>
      </c>
      <c r="BL22" s="84">
        <v>96</v>
      </c>
      <c r="BM22" s="84">
        <v>202.29402000000002</v>
      </c>
      <c r="BN22" s="75">
        <f t="shared" si="12"/>
        <v>210.72293750000003</v>
      </c>
      <c r="BO22" s="69">
        <v>88.25939</v>
      </c>
      <c r="BP22" s="193">
        <f t="shared" si="25"/>
        <v>129.20396345363366</v>
      </c>
      <c r="BR22" s="10"/>
      <c r="BS22" s="10"/>
    </row>
    <row r="23" spans="1:71" s="24" customFormat="1" ht="15" customHeight="1">
      <c r="A23" s="91">
        <v>16</v>
      </c>
      <c r="B23" s="92" t="s">
        <v>33</v>
      </c>
      <c r="C23" s="105">
        <v>82629.188</v>
      </c>
      <c r="D23" s="105">
        <v>83441.136</v>
      </c>
      <c r="E23" s="105">
        <v>74324.121</v>
      </c>
      <c r="F23" s="105">
        <v>7169.623</v>
      </c>
      <c r="G23" s="106">
        <v>76649.29576</v>
      </c>
      <c r="H23" s="106">
        <v>75711.21429</v>
      </c>
      <c r="I23" s="106">
        <v>69337.96978</v>
      </c>
      <c r="J23" s="34">
        <f t="shared" si="19"/>
        <v>7311.325979999994</v>
      </c>
      <c r="K23" s="60">
        <f t="shared" si="20"/>
        <v>938.0814699999901</v>
      </c>
      <c r="L23" s="61">
        <v>75442.69159</v>
      </c>
      <c r="M23" s="79">
        <f t="shared" si="0"/>
        <v>1206.6041699999914</v>
      </c>
      <c r="N23" s="13">
        <f t="shared" si="1"/>
        <v>1.5993652195727321</v>
      </c>
      <c r="O23" s="69">
        <f t="shared" si="2"/>
        <v>92.76297833157939</v>
      </c>
      <c r="P23" s="69">
        <f t="shared" si="3"/>
        <v>91.86032146062824</v>
      </c>
      <c r="Q23" s="69">
        <f t="shared" si="13"/>
        <v>103.12842550805274</v>
      </c>
      <c r="R23" s="82">
        <f t="shared" si="14"/>
        <v>101.97643558106186</v>
      </c>
      <c r="S23" s="107">
        <v>48327.57</v>
      </c>
      <c r="T23" s="26">
        <v>42544.365840000006</v>
      </c>
      <c r="U23" s="53">
        <f t="shared" si="4"/>
        <v>88.0333230907327</v>
      </c>
      <c r="V23" s="51">
        <v>40980.3249</v>
      </c>
      <c r="W23" s="193">
        <f t="shared" si="26"/>
        <v>3.816565495311636</v>
      </c>
      <c r="X23" s="108">
        <v>14059.22</v>
      </c>
      <c r="Y23" s="79">
        <v>13868.81189</v>
      </c>
      <c r="Z23" s="69">
        <f t="shared" si="5"/>
        <v>98.645670883591</v>
      </c>
      <c r="AA23" s="68">
        <v>14631.75143</v>
      </c>
      <c r="AB23" s="193">
        <f t="shared" si="30"/>
        <v>-5.214273517767097</v>
      </c>
      <c r="AC23" s="108">
        <v>511.063</v>
      </c>
      <c r="AD23" s="60">
        <v>558.49811</v>
      </c>
      <c r="AE23" s="75">
        <f t="shared" si="6"/>
        <v>109.28165607762644</v>
      </c>
      <c r="AF23" s="60">
        <v>515.73452</v>
      </c>
      <c r="AG23" s="12">
        <f t="shared" si="21"/>
        <v>8.291783532349157</v>
      </c>
      <c r="AH23" s="20">
        <v>13438.157</v>
      </c>
      <c r="AI23" s="60">
        <v>13143.64638</v>
      </c>
      <c r="AJ23" s="68">
        <f t="shared" si="7"/>
        <v>97.80840021440441</v>
      </c>
      <c r="AK23" s="68">
        <v>13957.68358</v>
      </c>
      <c r="AL23" s="193">
        <f t="shared" si="31"/>
        <v>-5.832179783516779</v>
      </c>
      <c r="AM23" s="108">
        <v>15028.942</v>
      </c>
      <c r="AN23" s="79">
        <v>14140.70306</v>
      </c>
      <c r="AO23" s="74">
        <f t="shared" si="8"/>
        <v>94.08981058014596</v>
      </c>
      <c r="AP23" s="74">
        <v>14154.13061</v>
      </c>
      <c r="AQ23" s="12">
        <f t="shared" si="32"/>
        <v>-0.0948666532052016</v>
      </c>
      <c r="AR23" s="68">
        <v>8430.981</v>
      </c>
      <c r="AS23" s="79">
        <v>7181.160019999999</v>
      </c>
      <c r="AT23" s="75">
        <f t="shared" si="18"/>
        <v>85.17585343864492</v>
      </c>
      <c r="AU23" s="75">
        <v>8223.89963</v>
      </c>
      <c r="AV23" s="193">
        <f t="shared" si="22"/>
        <v>-12.679381521099629</v>
      </c>
      <c r="AW23" s="110">
        <f t="shared" si="23"/>
        <v>3487.996</v>
      </c>
      <c r="AX23" s="68">
        <f t="shared" si="27"/>
        <v>3342.04533</v>
      </c>
      <c r="AY23" s="68">
        <f t="shared" si="15"/>
        <v>95.81562966241933</v>
      </c>
      <c r="AZ23" s="68">
        <f t="shared" si="16"/>
        <v>3312.22749</v>
      </c>
      <c r="BA23" s="12">
        <f t="shared" si="28"/>
        <v>0.9002352673547591</v>
      </c>
      <c r="BB23" s="68">
        <v>2904.5</v>
      </c>
      <c r="BC23" s="133">
        <v>2795.8917500000002</v>
      </c>
      <c r="BD23" s="68">
        <f t="shared" si="10"/>
        <v>96.26069030814254</v>
      </c>
      <c r="BE23" s="68">
        <v>2767.0789900000004</v>
      </c>
      <c r="BF23" s="12">
        <f t="shared" si="29"/>
        <v>1.0412698771566227</v>
      </c>
      <c r="BG23" s="68">
        <v>583.496</v>
      </c>
      <c r="BH23" s="79">
        <v>546.1535799999999</v>
      </c>
      <c r="BI23" s="68">
        <f t="shared" si="11"/>
        <v>93.6002269081536</v>
      </c>
      <c r="BJ23" s="69">
        <v>545.1485</v>
      </c>
      <c r="BK23" s="193">
        <f t="shared" si="24"/>
        <v>0.1843681125417902</v>
      </c>
      <c r="BL23" s="84">
        <v>1317.251</v>
      </c>
      <c r="BM23" s="84">
        <v>1480.0786600000001</v>
      </c>
      <c r="BN23" s="75">
        <f t="shared" si="12"/>
        <v>112.36117186473953</v>
      </c>
      <c r="BO23" s="69">
        <v>1110.98765</v>
      </c>
      <c r="BP23" s="193">
        <f t="shared" si="25"/>
        <v>33.221882349457275</v>
      </c>
      <c r="BR23" s="10"/>
      <c r="BS23" s="10"/>
    </row>
    <row r="24" spans="1:71" s="24" customFormat="1" ht="15" customHeight="1">
      <c r="A24" s="91">
        <v>17</v>
      </c>
      <c r="B24" s="92" t="s">
        <v>34</v>
      </c>
      <c r="C24" s="105">
        <v>50399.664</v>
      </c>
      <c r="D24" s="105">
        <v>54028.0811</v>
      </c>
      <c r="E24" s="105">
        <v>48965.5761</v>
      </c>
      <c r="F24" s="105">
        <v>5266.345</v>
      </c>
      <c r="G24" s="106">
        <v>47529.801810000004</v>
      </c>
      <c r="H24" s="106">
        <v>47261.53494</v>
      </c>
      <c r="I24" s="106">
        <v>42763.51296</v>
      </c>
      <c r="J24" s="34">
        <f t="shared" si="19"/>
        <v>4766.2888500000045</v>
      </c>
      <c r="K24" s="60">
        <f t="shared" si="20"/>
        <v>268.26687000000675</v>
      </c>
      <c r="L24" s="61">
        <v>47297.945909999995</v>
      </c>
      <c r="M24" s="79">
        <f t="shared" si="0"/>
        <v>231.85590000000957</v>
      </c>
      <c r="N24" s="13">
        <f t="shared" si="1"/>
        <v>0.4902028947328745</v>
      </c>
      <c r="O24" s="69">
        <f t="shared" si="2"/>
        <v>94.3057910267021</v>
      </c>
      <c r="P24" s="69">
        <f t="shared" si="3"/>
        <v>87.97240405785946</v>
      </c>
      <c r="Q24" s="69">
        <f t="shared" si="13"/>
        <v>97.06778842534645</v>
      </c>
      <c r="R24" s="82">
        <f t="shared" si="14"/>
        <v>90.5046830391857</v>
      </c>
      <c r="S24" s="107">
        <v>28050.1921</v>
      </c>
      <c r="T24" s="26">
        <v>24300.856929999998</v>
      </c>
      <c r="U24" s="53">
        <f t="shared" si="4"/>
        <v>86.6334777436337</v>
      </c>
      <c r="V24" s="51">
        <v>23009.63235</v>
      </c>
      <c r="W24" s="193">
        <f t="shared" si="26"/>
        <v>5.611669757948135</v>
      </c>
      <c r="X24" s="108">
        <v>11598.603</v>
      </c>
      <c r="Y24" s="79">
        <v>10453.25474</v>
      </c>
      <c r="Z24" s="69">
        <f t="shared" si="5"/>
        <v>90.12511886129737</v>
      </c>
      <c r="AA24" s="68">
        <v>10762.818620000002</v>
      </c>
      <c r="AB24" s="193">
        <f t="shared" si="30"/>
        <v>-2.8762342926113718</v>
      </c>
      <c r="AC24" s="108">
        <v>942.466</v>
      </c>
      <c r="AD24" s="60">
        <v>928.6681000000001</v>
      </c>
      <c r="AE24" s="75">
        <f t="shared" si="6"/>
        <v>98.53597901674969</v>
      </c>
      <c r="AF24" s="60">
        <v>875.7576300000001</v>
      </c>
      <c r="AG24" s="12">
        <f t="shared" si="21"/>
        <v>6.041679591190089</v>
      </c>
      <c r="AH24" s="20">
        <v>10649.887</v>
      </c>
      <c r="AI24" s="60">
        <v>9518.33664</v>
      </c>
      <c r="AJ24" s="68">
        <f t="shared" si="7"/>
        <v>89.37500125588186</v>
      </c>
      <c r="AK24" s="68">
        <v>9887.060990000002</v>
      </c>
      <c r="AL24" s="193">
        <f t="shared" si="31"/>
        <v>-3.7293625514491993</v>
      </c>
      <c r="AM24" s="108">
        <v>10970.589</v>
      </c>
      <c r="AN24" s="79">
        <v>9494.8975</v>
      </c>
      <c r="AO24" s="74">
        <f t="shared" si="8"/>
        <v>86.5486575059917</v>
      </c>
      <c r="AP24" s="74">
        <v>9914.18542</v>
      </c>
      <c r="AQ24" s="12">
        <f t="shared" si="32"/>
        <v>-4.229171658966209</v>
      </c>
      <c r="AR24" s="68">
        <v>7234.932</v>
      </c>
      <c r="AS24" s="79">
        <v>5936.16233</v>
      </c>
      <c r="AT24" s="75">
        <f t="shared" si="18"/>
        <v>82.0486264418242</v>
      </c>
      <c r="AU24" s="75">
        <v>6688.201940000001</v>
      </c>
      <c r="AV24" s="193">
        <f t="shared" si="22"/>
        <v>-11.244271879745313</v>
      </c>
      <c r="AW24" s="110">
        <f t="shared" si="23"/>
        <v>380.67</v>
      </c>
      <c r="AX24" s="68">
        <f t="shared" si="27"/>
        <v>378.18201</v>
      </c>
      <c r="AY24" s="68">
        <f t="shared" si="15"/>
        <v>99.34641815745921</v>
      </c>
      <c r="AZ24" s="68">
        <f t="shared" si="16"/>
        <v>346.49617</v>
      </c>
      <c r="BA24" s="12">
        <f t="shared" si="28"/>
        <v>9.144643647864854</v>
      </c>
      <c r="BB24" s="68">
        <v>243.365</v>
      </c>
      <c r="BC24" s="133">
        <v>251.30428999999998</v>
      </c>
      <c r="BD24" s="68">
        <f t="shared" si="10"/>
        <v>103.26229737225975</v>
      </c>
      <c r="BE24" s="68">
        <v>228.93034</v>
      </c>
      <c r="BF24" s="12">
        <f t="shared" si="29"/>
        <v>9.773256790690127</v>
      </c>
      <c r="BG24" s="68">
        <v>137.305</v>
      </c>
      <c r="BH24" s="79">
        <v>126.87772</v>
      </c>
      <c r="BI24" s="68">
        <f t="shared" si="11"/>
        <v>92.40575361421651</v>
      </c>
      <c r="BJ24" s="69">
        <v>117.56583</v>
      </c>
      <c r="BK24" s="193">
        <f t="shared" si="24"/>
        <v>7.920575221558849</v>
      </c>
      <c r="BL24" s="84">
        <v>881.65</v>
      </c>
      <c r="BM24" s="84">
        <v>862.14666</v>
      </c>
      <c r="BN24" s="75">
        <f t="shared" si="12"/>
        <v>97.7878591277718</v>
      </c>
      <c r="BO24" s="69">
        <v>925.28825</v>
      </c>
      <c r="BP24" s="193">
        <f t="shared" si="25"/>
        <v>-6.823991334592222</v>
      </c>
      <c r="BR24" s="10"/>
      <c r="BS24" s="10"/>
    </row>
    <row r="25" spans="1:71" s="24" customFormat="1" ht="15" customHeight="1">
      <c r="A25" s="91">
        <v>18</v>
      </c>
      <c r="B25" s="92" t="s">
        <v>35</v>
      </c>
      <c r="C25" s="105">
        <v>71117.042</v>
      </c>
      <c r="D25" s="105">
        <v>72033.415</v>
      </c>
      <c r="E25" s="105">
        <v>65242.78</v>
      </c>
      <c r="F25" s="105">
        <v>9413.705</v>
      </c>
      <c r="G25" s="106">
        <v>61522.04855</v>
      </c>
      <c r="H25" s="106">
        <v>61308.89831999999</v>
      </c>
      <c r="I25" s="106">
        <v>56188.508989999995</v>
      </c>
      <c r="J25" s="34">
        <f t="shared" si="19"/>
        <v>5333.539560000005</v>
      </c>
      <c r="K25" s="60">
        <f t="shared" si="20"/>
        <v>213.15023000000656</v>
      </c>
      <c r="L25" s="61">
        <v>63593.11868</v>
      </c>
      <c r="M25" s="79">
        <f t="shared" si="0"/>
        <v>-2071.07013</v>
      </c>
      <c r="N25" s="13">
        <f t="shared" si="1"/>
        <v>-3.2567519457908674</v>
      </c>
      <c r="O25" s="69">
        <f t="shared" si="2"/>
        <v>86.50816572207826</v>
      </c>
      <c r="P25" s="69">
        <f t="shared" si="3"/>
        <v>85.40765219863587</v>
      </c>
      <c r="Q25" s="69">
        <f t="shared" si="13"/>
        <v>94.29709854485047</v>
      </c>
      <c r="R25" s="82">
        <f t="shared" si="14"/>
        <v>56.657177593731745</v>
      </c>
      <c r="S25" s="107">
        <v>40572.5</v>
      </c>
      <c r="T25" s="26">
        <v>32038.55688</v>
      </c>
      <c r="U25" s="53">
        <f t="shared" si="4"/>
        <v>78.96618862530039</v>
      </c>
      <c r="V25" s="51">
        <v>33248.8707</v>
      </c>
      <c r="W25" s="193">
        <f t="shared" si="26"/>
        <v>-3.6401651981521184</v>
      </c>
      <c r="X25" s="108">
        <v>14027.993</v>
      </c>
      <c r="Y25" s="79">
        <v>12920.98709</v>
      </c>
      <c r="Z25" s="69">
        <f t="shared" si="5"/>
        <v>92.10859379527777</v>
      </c>
      <c r="AA25" s="68">
        <v>13199.739539999999</v>
      </c>
      <c r="AB25" s="193">
        <f t="shared" si="30"/>
        <v>-2.111802654554481</v>
      </c>
      <c r="AC25" s="108">
        <v>656.204</v>
      </c>
      <c r="AD25" s="60">
        <v>638.9862599999999</v>
      </c>
      <c r="AE25" s="75">
        <f t="shared" si="6"/>
        <v>97.37616046229526</v>
      </c>
      <c r="AF25" s="60">
        <v>586.2184</v>
      </c>
      <c r="AG25" s="12">
        <f t="shared" si="21"/>
        <v>9.001399478419629</v>
      </c>
      <c r="AH25" s="20">
        <v>13346.789</v>
      </c>
      <c r="AI25" s="60">
        <v>12144.9175</v>
      </c>
      <c r="AJ25" s="68">
        <f t="shared" si="7"/>
        <v>90.99505131908505</v>
      </c>
      <c r="AK25" s="68">
        <v>12407.97114</v>
      </c>
      <c r="AL25" s="193">
        <f t="shared" si="31"/>
        <v>-2.1200374906739228</v>
      </c>
      <c r="AM25" s="108">
        <v>16917.422</v>
      </c>
      <c r="AN25" s="79">
        <v>15835.30328</v>
      </c>
      <c r="AO25" s="74">
        <f t="shared" si="8"/>
        <v>93.60352469779379</v>
      </c>
      <c r="AP25" s="74">
        <v>16460.02641</v>
      </c>
      <c r="AQ25" s="12">
        <f t="shared" si="32"/>
        <v>-3.7953956721506756</v>
      </c>
      <c r="AR25" s="68">
        <v>11655.21</v>
      </c>
      <c r="AS25" s="79">
        <v>11117.49202</v>
      </c>
      <c r="AT25" s="75">
        <f t="shared" si="18"/>
        <v>95.38645824485359</v>
      </c>
      <c r="AU25" s="75">
        <v>10920.21804</v>
      </c>
      <c r="AV25" s="193">
        <f t="shared" si="22"/>
        <v>1.806502207899129</v>
      </c>
      <c r="AW25" s="110">
        <f t="shared" si="23"/>
        <v>124.4</v>
      </c>
      <c r="AX25" s="68">
        <f t="shared" si="27"/>
        <v>156.35408</v>
      </c>
      <c r="AY25" s="68">
        <f t="shared" si="15"/>
        <v>125.68655948553055</v>
      </c>
      <c r="AZ25" s="68">
        <f t="shared" si="16"/>
        <v>125.92644000000001</v>
      </c>
      <c r="BA25" s="12">
        <f t="shared" si="28"/>
        <v>24.163027240347617</v>
      </c>
      <c r="BB25" s="68">
        <v>0</v>
      </c>
      <c r="BC25" s="133">
        <v>32.62941</v>
      </c>
      <c r="BD25" s="68"/>
      <c r="BE25" s="68">
        <v>13.836120000000001</v>
      </c>
      <c r="BF25" s="12">
        <f t="shared" si="29"/>
        <v>135.8277465069687</v>
      </c>
      <c r="BG25" s="68">
        <v>124.4</v>
      </c>
      <c r="BH25" s="79">
        <v>123.72467</v>
      </c>
      <c r="BI25" s="68">
        <f t="shared" si="11"/>
        <v>99.45713022508038</v>
      </c>
      <c r="BJ25" s="69">
        <v>112.09032</v>
      </c>
      <c r="BK25" s="193">
        <f t="shared" si="24"/>
        <v>10.379442221237298</v>
      </c>
      <c r="BL25" s="84">
        <v>198.33</v>
      </c>
      <c r="BM25" s="84">
        <v>327.44273999999996</v>
      </c>
      <c r="BN25" s="75">
        <f t="shared" si="12"/>
        <v>165.09995462108606</v>
      </c>
      <c r="BO25" s="69">
        <v>235.13334999999998</v>
      </c>
      <c r="BP25" s="193">
        <f t="shared" si="25"/>
        <v>39.25831448410017</v>
      </c>
      <c r="BR25" s="10"/>
      <c r="BS25" s="10"/>
    </row>
    <row r="26" spans="1:71" s="24" customFormat="1" ht="15" customHeight="1">
      <c r="A26" s="91">
        <v>19</v>
      </c>
      <c r="B26" s="92" t="s">
        <v>36</v>
      </c>
      <c r="C26" s="105">
        <v>74882.215</v>
      </c>
      <c r="D26" s="105">
        <v>78654.064</v>
      </c>
      <c r="E26" s="105">
        <v>71633.4114</v>
      </c>
      <c r="F26" s="105">
        <v>7900.2058</v>
      </c>
      <c r="G26" s="106">
        <v>76535.17658</v>
      </c>
      <c r="H26" s="106">
        <v>75912.54851</v>
      </c>
      <c r="I26" s="106">
        <v>69063.07181</v>
      </c>
      <c r="J26" s="34">
        <f t="shared" si="19"/>
        <v>7472.104770000005</v>
      </c>
      <c r="K26" s="60">
        <f t="shared" si="20"/>
        <v>622.6280700000061</v>
      </c>
      <c r="L26" s="61">
        <v>68996.58108999999</v>
      </c>
      <c r="M26" s="79">
        <f t="shared" si="0"/>
        <v>7538.595490000007</v>
      </c>
      <c r="N26" s="13">
        <f t="shared" si="1"/>
        <v>10.926042089196514</v>
      </c>
      <c r="O26" s="69">
        <f t="shared" si="2"/>
        <v>102.2074154457103</v>
      </c>
      <c r="P26" s="69">
        <f t="shared" si="3"/>
        <v>97.30606746524883</v>
      </c>
      <c r="Q26" s="69">
        <f t="shared" si="13"/>
        <v>106.84284761007487</v>
      </c>
      <c r="R26" s="82">
        <f t="shared" si="14"/>
        <v>94.58114078496544</v>
      </c>
      <c r="S26" s="107">
        <v>48522.485</v>
      </c>
      <c r="T26" s="26">
        <v>46085.76308</v>
      </c>
      <c r="U26" s="53">
        <f t="shared" si="4"/>
        <v>94.978159259568</v>
      </c>
      <c r="V26" s="51">
        <v>40134.776829999995</v>
      </c>
      <c r="W26" s="193">
        <f t="shared" si="26"/>
        <v>14.827505520229394</v>
      </c>
      <c r="X26" s="108">
        <v>13007.908</v>
      </c>
      <c r="Y26" s="79">
        <v>13314.27476</v>
      </c>
      <c r="Z26" s="69">
        <f t="shared" si="5"/>
        <v>102.35523467724403</v>
      </c>
      <c r="AA26" s="68">
        <v>12539.99938</v>
      </c>
      <c r="AB26" s="193">
        <f t="shared" si="30"/>
        <v>6.174445121862519</v>
      </c>
      <c r="AC26" s="108">
        <v>864.212</v>
      </c>
      <c r="AD26" s="60">
        <v>869.18009</v>
      </c>
      <c r="AE26" s="75">
        <f t="shared" si="6"/>
        <v>100.5748693607587</v>
      </c>
      <c r="AF26" s="60">
        <v>819.60919</v>
      </c>
      <c r="AG26" s="12">
        <f t="shared" si="21"/>
        <v>6.0481142238046175</v>
      </c>
      <c r="AH26" s="20">
        <v>12143.696</v>
      </c>
      <c r="AI26" s="60">
        <v>12438.674669999999</v>
      </c>
      <c r="AJ26" s="68">
        <f t="shared" si="7"/>
        <v>102.42906830012872</v>
      </c>
      <c r="AK26" s="68">
        <v>11718.13686</v>
      </c>
      <c r="AL26" s="193">
        <f t="shared" si="31"/>
        <v>6.148911030895718</v>
      </c>
      <c r="AM26" s="108">
        <v>12494.456</v>
      </c>
      <c r="AN26" s="79">
        <v>12102.62466</v>
      </c>
      <c r="AO26" s="74">
        <f t="shared" si="8"/>
        <v>96.86395838282195</v>
      </c>
      <c r="AP26" s="74">
        <v>11918.239609999999</v>
      </c>
      <c r="AQ26" s="12">
        <f t="shared" si="32"/>
        <v>1.5470829252777634</v>
      </c>
      <c r="AR26" s="68">
        <v>7373.204</v>
      </c>
      <c r="AS26" s="79">
        <v>6704.09289</v>
      </c>
      <c r="AT26" s="75">
        <f t="shared" si="18"/>
        <v>90.92509701345575</v>
      </c>
      <c r="AU26" s="75">
        <v>7195.91317</v>
      </c>
      <c r="AV26" s="193">
        <f t="shared" si="22"/>
        <v>-6.83471671184715</v>
      </c>
      <c r="AW26" s="110">
        <f t="shared" si="23"/>
        <v>3075.436</v>
      </c>
      <c r="AX26" s="68">
        <f t="shared" si="27"/>
        <v>2912.36762</v>
      </c>
      <c r="AY26" s="68">
        <f t="shared" si="15"/>
        <v>94.6977150556864</v>
      </c>
      <c r="AZ26" s="68">
        <f t="shared" si="16"/>
        <v>2843.51182</v>
      </c>
      <c r="BA26" s="12">
        <f t="shared" si="28"/>
        <v>2.4215056718139465</v>
      </c>
      <c r="BB26" s="68">
        <v>2513.3</v>
      </c>
      <c r="BC26" s="133">
        <v>2325.95237</v>
      </c>
      <c r="BD26" s="68">
        <f t="shared" si="10"/>
        <v>92.54575140253849</v>
      </c>
      <c r="BE26" s="68">
        <v>2312.4857</v>
      </c>
      <c r="BF26" s="12">
        <f t="shared" si="29"/>
        <v>0.5823460875887747</v>
      </c>
      <c r="BG26" s="68">
        <v>562.136</v>
      </c>
      <c r="BH26" s="79">
        <v>586.41525</v>
      </c>
      <c r="BI26" s="68">
        <f t="shared" si="11"/>
        <v>104.31910605262784</v>
      </c>
      <c r="BJ26" s="69">
        <v>531.02612</v>
      </c>
      <c r="BK26" s="193">
        <f t="shared" si="24"/>
        <v>10.430584845807587</v>
      </c>
      <c r="BL26" s="84">
        <v>585.17</v>
      </c>
      <c r="BM26" s="84">
        <v>654.52997</v>
      </c>
      <c r="BN26" s="75">
        <f t="shared" si="12"/>
        <v>111.85296067809357</v>
      </c>
      <c r="BO26" s="69">
        <v>560.01625</v>
      </c>
      <c r="BP26" s="193">
        <f t="shared" si="25"/>
        <v>16.876960266777985</v>
      </c>
      <c r="BR26" s="10"/>
      <c r="BS26" s="10"/>
    </row>
    <row r="27" spans="1:71" s="24" customFormat="1" ht="15" customHeight="1">
      <c r="A27" s="91">
        <v>20</v>
      </c>
      <c r="B27" s="92" t="s">
        <v>37</v>
      </c>
      <c r="C27" s="105">
        <v>133565.176</v>
      </c>
      <c r="D27" s="105">
        <v>134602.063</v>
      </c>
      <c r="E27" s="105">
        <v>122625.826</v>
      </c>
      <c r="F27" s="105">
        <v>13097.782</v>
      </c>
      <c r="G27" s="106">
        <v>129796.97420999999</v>
      </c>
      <c r="H27" s="106">
        <v>128898.58021</v>
      </c>
      <c r="I27" s="106">
        <v>116064.54173</v>
      </c>
      <c r="J27" s="34">
        <f t="shared" si="19"/>
        <v>13732.432479999989</v>
      </c>
      <c r="K27" s="60">
        <f t="shared" si="20"/>
        <v>898.3939999999857</v>
      </c>
      <c r="L27" s="61">
        <v>125354.31002</v>
      </c>
      <c r="M27" s="79">
        <f t="shared" si="0"/>
        <v>4442.664189999981</v>
      </c>
      <c r="N27" s="13">
        <f t="shared" si="1"/>
        <v>3.544085711365767</v>
      </c>
      <c r="O27" s="69">
        <f t="shared" si="2"/>
        <v>97.17875429595509</v>
      </c>
      <c r="P27" s="69">
        <f t="shared" si="3"/>
        <v>96.43015219610712</v>
      </c>
      <c r="Q27" s="69">
        <f t="shared" si="13"/>
        <v>105.8479917680636</v>
      </c>
      <c r="R27" s="82">
        <f t="shared" si="14"/>
        <v>104.84548055540999</v>
      </c>
      <c r="S27" s="107">
        <v>69441.424</v>
      </c>
      <c r="T27" s="26">
        <v>63107.83417</v>
      </c>
      <c r="U27" s="53">
        <f t="shared" si="4"/>
        <v>90.8792339425528</v>
      </c>
      <c r="V27" s="51">
        <v>59621.70534</v>
      </c>
      <c r="W27" s="193">
        <f t="shared" si="26"/>
        <v>5.847080035902906</v>
      </c>
      <c r="X27" s="108">
        <v>33809.118</v>
      </c>
      <c r="Y27" s="79">
        <v>34832.268579999996</v>
      </c>
      <c r="Z27" s="69">
        <f t="shared" si="5"/>
        <v>103.02625634895296</v>
      </c>
      <c r="AA27" s="68">
        <v>33171.58612</v>
      </c>
      <c r="AB27" s="193">
        <f t="shared" si="30"/>
        <v>5.006340227423522</v>
      </c>
      <c r="AC27" s="108">
        <v>886.937</v>
      </c>
      <c r="AD27" s="60">
        <v>1241.73351</v>
      </c>
      <c r="AE27" s="75">
        <f t="shared" si="6"/>
        <v>140.00244774995292</v>
      </c>
      <c r="AF27" s="60">
        <v>867.2248300000001</v>
      </c>
      <c r="AG27" s="12">
        <f t="shared" si="21"/>
        <v>43.18472754060787</v>
      </c>
      <c r="AH27" s="20">
        <v>32857.181</v>
      </c>
      <c r="AI27" s="60">
        <v>33470.55207</v>
      </c>
      <c r="AJ27" s="68">
        <f t="shared" si="7"/>
        <v>101.86677935030397</v>
      </c>
      <c r="AK27" s="68">
        <v>32152.88095</v>
      </c>
      <c r="AL27" s="193">
        <f t="shared" si="31"/>
        <v>4.098143248964448</v>
      </c>
      <c r="AM27" s="108">
        <v>25906.1</v>
      </c>
      <c r="AN27" s="79">
        <v>25670.56699</v>
      </c>
      <c r="AO27" s="74">
        <f t="shared" si="8"/>
        <v>99.09082027012943</v>
      </c>
      <c r="AP27" s="74">
        <v>26295.41614</v>
      </c>
      <c r="AQ27" s="12">
        <f t="shared" si="32"/>
        <v>-2.376266443828939</v>
      </c>
      <c r="AR27" s="68">
        <v>15991.1</v>
      </c>
      <c r="AS27" s="79">
        <v>15505.49201</v>
      </c>
      <c r="AT27" s="75">
        <f t="shared" si="18"/>
        <v>96.96326087636248</v>
      </c>
      <c r="AU27" s="75">
        <v>16054.08673</v>
      </c>
      <c r="AV27" s="193">
        <f t="shared" si="22"/>
        <v>-3.4171655431190118</v>
      </c>
      <c r="AW27" s="110">
        <f t="shared" si="23"/>
        <v>3774.17</v>
      </c>
      <c r="AX27" s="68">
        <f t="shared" si="27"/>
        <v>4144.243780000001</v>
      </c>
      <c r="AY27" s="68">
        <f t="shared" si="15"/>
        <v>109.80543483732849</v>
      </c>
      <c r="AZ27" s="68">
        <f t="shared" si="16"/>
        <v>3941.6698800000004</v>
      </c>
      <c r="BA27" s="12">
        <f t="shared" si="28"/>
        <v>5.139291370590399</v>
      </c>
      <c r="BB27" s="68">
        <v>3200</v>
      </c>
      <c r="BC27" s="133">
        <v>3484.9607100000003</v>
      </c>
      <c r="BD27" s="68">
        <f t="shared" si="10"/>
        <v>108.9050221875</v>
      </c>
      <c r="BE27" s="68">
        <v>3343.7420700000002</v>
      </c>
      <c r="BF27" s="12">
        <f t="shared" si="29"/>
        <v>4.223371212361499</v>
      </c>
      <c r="BG27" s="68">
        <v>574.17</v>
      </c>
      <c r="BH27" s="79">
        <v>659.28307</v>
      </c>
      <c r="BI27" s="68">
        <f t="shared" si="11"/>
        <v>114.82367068986537</v>
      </c>
      <c r="BJ27" s="69">
        <v>597.92781</v>
      </c>
      <c r="BK27" s="193">
        <f t="shared" si="24"/>
        <v>10.261315659494059</v>
      </c>
      <c r="BL27" s="84">
        <v>1024.52</v>
      </c>
      <c r="BM27" s="84">
        <v>965.7031199999999</v>
      </c>
      <c r="BN27" s="75">
        <f t="shared" si="12"/>
        <v>94.25907937375551</v>
      </c>
      <c r="BO27" s="69">
        <v>1077.36266</v>
      </c>
      <c r="BP27" s="193">
        <f t="shared" si="25"/>
        <v>-10.364155371785401</v>
      </c>
      <c r="BR27" s="10"/>
      <c r="BS27" s="10"/>
    </row>
    <row r="28" spans="1:71" s="24" customFormat="1" ht="15" customHeight="1">
      <c r="A28" s="91">
        <v>21</v>
      </c>
      <c r="B28" s="92" t="s">
        <v>38</v>
      </c>
      <c r="C28" s="105">
        <v>42104</v>
      </c>
      <c r="D28" s="105">
        <v>44275.56</v>
      </c>
      <c r="E28" s="105">
        <v>41557.449</v>
      </c>
      <c r="F28" s="105">
        <v>4015.611</v>
      </c>
      <c r="G28" s="106">
        <v>45684.33561</v>
      </c>
      <c r="H28" s="106">
        <v>45270.15188</v>
      </c>
      <c r="I28" s="106">
        <v>42315.641690000004</v>
      </c>
      <c r="J28" s="60">
        <f t="shared" si="19"/>
        <v>3368.693919999998</v>
      </c>
      <c r="K28" s="60">
        <f t="shared" si="20"/>
        <v>414.1837300000043</v>
      </c>
      <c r="L28" s="61">
        <v>38383.437</v>
      </c>
      <c r="M28" s="79">
        <f t="shared" si="0"/>
        <v>7300.898610000004</v>
      </c>
      <c r="N28" s="13">
        <f t="shared" si="1"/>
        <v>19.020961072350048</v>
      </c>
      <c r="O28" s="69">
        <f t="shared" si="2"/>
        <v>108.50355218031542</v>
      </c>
      <c r="P28" s="69">
        <f t="shared" si="3"/>
        <v>103.1818357802815</v>
      </c>
      <c r="Q28" s="69">
        <f t="shared" si="13"/>
        <v>109.93055808117577</v>
      </c>
      <c r="R28" s="82">
        <f t="shared" si="14"/>
        <v>83.88994651125316</v>
      </c>
      <c r="S28" s="107">
        <v>25969.1</v>
      </c>
      <c r="T28" s="26">
        <v>27172.88986</v>
      </c>
      <c r="U28" s="53">
        <f t="shared" si="4"/>
        <v>104.63547007790028</v>
      </c>
      <c r="V28" s="51">
        <v>20962.418039999997</v>
      </c>
      <c r="W28" s="193">
        <f t="shared" si="26"/>
        <v>29.626695775980238</v>
      </c>
      <c r="X28" s="108">
        <v>7180.056</v>
      </c>
      <c r="Y28" s="79">
        <v>6866.491059999999</v>
      </c>
      <c r="Z28" s="69">
        <f t="shared" si="5"/>
        <v>95.63283434001072</v>
      </c>
      <c r="AA28" s="68">
        <v>6825.663380000001</v>
      </c>
      <c r="AB28" s="193">
        <f t="shared" si="30"/>
        <v>0.5981496263004686</v>
      </c>
      <c r="AC28" s="108">
        <v>889.793</v>
      </c>
      <c r="AD28" s="60">
        <v>953.09457</v>
      </c>
      <c r="AE28" s="75">
        <f t="shared" si="6"/>
        <v>107.11419060388204</v>
      </c>
      <c r="AF28" s="60">
        <v>669.0828100000001</v>
      </c>
      <c r="AG28" s="12">
        <f t="shared" si="21"/>
        <v>42.44792359857516</v>
      </c>
      <c r="AH28" s="69">
        <v>6248.763</v>
      </c>
      <c r="AI28" s="60">
        <v>5853.1461500000005</v>
      </c>
      <c r="AJ28" s="68">
        <f t="shared" si="7"/>
        <v>93.66887734420398</v>
      </c>
      <c r="AK28" s="68">
        <v>6106.580570000001</v>
      </c>
      <c r="AL28" s="193">
        <f t="shared" si="31"/>
        <v>-4.150185477696894</v>
      </c>
      <c r="AM28" s="108">
        <v>10145.304</v>
      </c>
      <c r="AN28" s="79">
        <v>10661.4167</v>
      </c>
      <c r="AO28" s="74">
        <f t="shared" si="8"/>
        <v>105.08720783527039</v>
      </c>
      <c r="AP28" s="74">
        <v>9652.48247</v>
      </c>
      <c r="AQ28" s="12">
        <f t="shared" si="32"/>
        <v>10.45258805841685</v>
      </c>
      <c r="AR28" s="68">
        <v>8173.954</v>
      </c>
      <c r="AS28" s="79">
        <v>8642.351939999999</v>
      </c>
      <c r="AT28" s="75">
        <f t="shared" si="18"/>
        <v>105.73037161696774</v>
      </c>
      <c r="AU28" s="75">
        <v>8200.75336</v>
      </c>
      <c r="AV28" s="193">
        <f t="shared" si="22"/>
        <v>5.384853812991608</v>
      </c>
      <c r="AW28" s="110">
        <f t="shared" si="23"/>
        <v>89.1</v>
      </c>
      <c r="AX28" s="68">
        <f t="shared" si="27"/>
        <v>86.47991999999999</v>
      </c>
      <c r="AY28" s="68">
        <f t="shared" si="15"/>
        <v>97.05939393939393</v>
      </c>
      <c r="AZ28" s="68">
        <f t="shared" si="16"/>
        <v>81.94899000000001</v>
      </c>
      <c r="BA28" s="12">
        <f t="shared" si="28"/>
        <v>5.528963810292225</v>
      </c>
      <c r="BB28" s="68">
        <v>0</v>
      </c>
      <c r="BC28" s="133">
        <v>0</v>
      </c>
      <c r="BD28" s="68"/>
      <c r="BE28" s="68">
        <v>0</v>
      </c>
      <c r="BF28" s="12"/>
      <c r="BG28" s="68">
        <v>89.1</v>
      </c>
      <c r="BH28" s="79">
        <v>86.47991999999999</v>
      </c>
      <c r="BI28" s="68">
        <f t="shared" si="11"/>
        <v>97.05939393939393</v>
      </c>
      <c r="BJ28" s="69">
        <v>81.94899000000001</v>
      </c>
      <c r="BK28" s="193">
        <f t="shared" si="24"/>
        <v>5.528963810292225</v>
      </c>
      <c r="BL28" s="84">
        <v>598.3</v>
      </c>
      <c r="BM28" s="84">
        <v>435.06224</v>
      </c>
      <c r="BN28" s="75">
        <f t="shared" si="12"/>
        <v>72.71640314223635</v>
      </c>
      <c r="BO28" s="69">
        <v>486.4058</v>
      </c>
      <c r="BP28" s="193">
        <f t="shared" si="25"/>
        <v>-10.555704722271003</v>
      </c>
      <c r="BR28" s="10"/>
      <c r="BS28" s="10"/>
    </row>
    <row r="29" spans="1:71" s="24" customFormat="1" ht="15" customHeight="1">
      <c r="A29" s="91">
        <v>22</v>
      </c>
      <c r="B29" s="92" t="s">
        <v>39</v>
      </c>
      <c r="C29" s="105">
        <v>116483.467</v>
      </c>
      <c r="D29" s="105">
        <v>117244.37</v>
      </c>
      <c r="E29" s="105">
        <v>97767.802</v>
      </c>
      <c r="F29" s="105">
        <v>10081.762</v>
      </c>
      <c r="G29" s="106">
        <v>95700.00588</v>
      </c>
      <c r="H29" s="106">
        <v>95185.47218</v>
      </c>
      <c r="I29" s="106">
        <v>86144.93156999999</v>
      </c>
      <c r="J29" s="34">
        <f t="shared" si="19"/>
        <v>9555.07431000001</v>
      </c>
      <c r="K29" s="60">
        <f t="shared" si="20"/>
        <v>514.5337</v>
      </c>
      <c r="L29" s="61">
        <v>99665.97528</v>
      </c>
      <c r="M29" s="79">
        <f t="shared" si="0"/>
        <v>-3965.9694000000018</v>
      </c>
      <c r="N29" s="13">
        <f t="shared" si="1"/>
        <v>-3.979261115800128</v>
      </c>
      <c r="O29" s="69">
        <f t="shared" si="2"/>
        <v>82.15758711920894</v>
      </c>
      <c r="P29" s="69">
        <f t="shared" si="3"/>
        <v>81.6243934612809</v>
      </c>
      <c r="Q29" s="69">
        <f t="shared" si="13"/>
        <v>97.88499273001965</v>
      </c>
      <c r="R29" s="82">
        <f t="shared" si="14"/>
        <v>94.77583690231936</v>
      </c>
      <c r="S29" s="107">
        <v>70284.81</v>
      </c>
      <c r="T29" s="26">
        <v>54273.5623</v>
      </c>
      <c r="U29" s="53">
        <f t="shared" si="4"/>
        <v>77.21947644163795</v>
      </c>
      <c r="V29" s="51">
        <v>57705.65634</v>
      </c>
      <c r="W29" s="193">
        <f t="shared" si="26"/>
        <v>-5.947586870476286</v>
      </c>
      <c r="X29" s="108">
        <v>21174.42</v>
      </c>
      <c r="Y29" s="79">
        <v>18707.81083</v>
      </c>
      <c r="Z29" s="69">
        <f t="shared" si="5"/>
        <v>88.35099535193879</v>
      </c>
      <c r="AA29" s="68">
        <v>18552.8422</v>
      </c>
      <c r="AB29" s="193">
        <f t="shared" si="30"/>
        <v>0.8352824237355776</v>
      </c>
      <c r="AC29" s="108">
        <v>1148.09</v>
      </c>
      <c r="AD29" s="60">
        <v>1109.56147</v>
      </c>
      <c r="AE29" s="75">
        <f t="shared" si="6"/>
        <v>96.64411936346455</v>
      </c>
      <c r="AF29" s="60">
        <v>401.79717999999997</v>
      </c>
      <c r="AG29" s="12">
        <f t="shared" si="21"/>
        <v>176.14964097060118</v>
      </c>
      <c r="AH29" s="20">
        <v>19953.497</v>
      </c>
      <c r="AI29" s="60">
        <v>17560.93836</v>
      </c>
      <c r="AJ29" s="68">
        <f t="shared" si="7"/>
        <v>88.00932668594382</v>
      </c>
      <c r="AK29" s="68">
        <v>17967.65585</v>
      </c>
      <c r="AL29" s="193">
        <f t="shared" si="31"/>
        <v>-2.2636090839863243</v>
      </c>
      <c r="AM29" s="108">
        <v>18314.419</v>
      </c>
      <c r="AN29" s="79">
        <v>15822.46607</v>
      </c>
      <c r="AO29" s="74">
        <f t="shared" si="8"/>
        <v>86.39349176187352</v>
      </c>
      <c r="AP29" s="74">
        <v>16892.7234</v>
      </c>
      <c r="AQ29" s="12">
        <f t="shared" si="32"/>
        <v>-6.335611521348881</v>
      </c>
      <c r="AR29" s="68">
        <v>8376.23</v>
      </c>
      <c r="AS29" s="79">
        <v>6309.07126</v>
      </c>
      <c r="AT29" s="75">
        <f t="shared" si="18"/>
        <v>75.32113206060484</v>
      </c>
      <c r="AU29" s="75">
        <v>8005.28736</v>
      </c>
      <c r="AV29" s="193">
        <f t="shared" si="22"/>
        <v>-21.188697216235852</v>
      </c>
      <c r="AW29" s="110">
        <f t="shared" si="23"/>
        <v>4482.4</v>
      </c>
      <c r="AX29" s="68">
        <f t="shared" si="27"/>
        <v>4771.4288400000005</v>
      </c>
      <c r="AY29" s="68">
        <f t="shared" si="15"/>
        <v>106.44808227735143</v>
      </c>
      <c r="AZ29" s="68">
        <f t="shared" si="16"/>
        <v>4113.65632</v>
      </c>
      <c r="BA29" s="12">
        <f t="shared" si="28"/>
        <v>15.98997263825872</v>
      </c>
      <c r="BB29" s="68">
        <v>3717</v>
      </c>
      <c r="BC29" s="133">
        <v>4021.89748</v>
      </c>
      <c r="BD29" s="68">
        <f t="shared" si="10"/>
        <v>108.20278396556363</v>
      </c>
      <c r="BE29" s="68">
        <v>3436.66192</v>
      </c>
      <c r="BF29" s="12">
        <f t="shared" si="29"/>
        <v>17.02918627503516</v>
      </c>
      <c r="BG29" s="68">
        <v>765.4</v>
      </c>
      <c r="BH29" s="79">
        <v>749.53136</v>
      </c>
      <c r="BI29" s="68">
        <f t="shared" si="11"/>
        <v>97.92675202508492</v>
      </c>
      <c r="BJ29" s="69">
        <v>676.9944</v>
      </c>
      <c r="BK29" s="193">
        <f t="shared" si="24"/>
        <v>10.714558347897693</v>
      </c>
      <c r="BL29" s="84">
        <v>1569.433</v>
      </c>
      <c r="BM29" s="84">
        <v>671.43698</v>
      </c>
      <c r="BN29" s="75">
        <f t="shared" si="12"/>
        <v>42.782137243195464</v>
      </c>
      <c r="BO29" s="69">
        <v>960.76925</v>
      </c>
      <c r="BP29" s="193">
        <f t="shared" si="25"/>
        <v>-30.114647195463434</v>
      </c>
      <c r="BR29" s="10"/>
      <c r="BS29" s="10"/>
    </row>
    <row r="30" spans="1:71" s="24" customFormat="1" ht="15" customHeight="1">
      <c r="A30" s="91">
        <v>23</v>
      </c>
      <c r="B30" s="92" t="s">
        <v>40</v>
      </c>
      <c r="C30" s="105">
        <v>52608.407</v>
      </c>
      <c r="D30" s="105">
        <v>52719.041</v>
      </c>
      <c r="E30" s="105">
        <v>45044.34353</v>
      </c>
      <c r="F30" s="105">
        <v>8095.838</v>
      </c>
      <c r="G30" s="106">
        <v>41201.20788</v>
      </c>
      <c r="H30" s="106">
        <v>40862.232149999996</v>
      </c>
      <c r="I30" s="106">
        <v>37247.82307</v>
      </c>
      <c r="J30" s="60">
        <f t="shared" si="19"/>
        <v>3953.384810000003</v>
      </c>
      <c r="K30" s="60">
        <f t="shared" si="20"/>
        <v>338.97573000000557</v>
      </c>
      <c r="L30" s="61">
        <v>42612.78664</v>
      </c>
      <c r="M30" s="79">
        <f t="shared" si="0"/>
        <v>-1411.5787599999967</v>
      </c>
      <c r="N30" s="13">
        <f t="shared" si="1"/>
        <v>-3.312570876730632</v>
      </c>
      <c r="O30" s="69">
        <f t="shared" si="2"/>
        <v>78.31677526369502</v>
      </c>
      <c r="P30" s="69">
        <f t="shared" si="3"/>
        <v>78.15242291679776</v>
      </c>
      <c r="Q30" s="69">
        <f t="shared" si="13"/>
        <v>91.46810598440528</v>
      </c>
      <c r="R30" s="82">
        <f t="shared" si="14"/>
        <v>48.832311244370295</v>
      </c>
      <c r="S30" s="107">
        <v>35222.953</v>
      </c>
      <c r="T30" s="26">
        <v>26021.076399999998</v>
      </c>
      <c r="U30" s="53">
        <f t="shared" si="4"/>
        <v>73.87534032140915</v>
      </c>
      <c r="V30" s="51">
        <v>26027.858620000003</v>
      </c>
      <c r="W30" s="193">
        <f t="shared" si="26"/>
        <v>-0.026057541263853068</v>
      </c>
      <c r="X30" s="108">
        <v>5498.67462</v>
      </c>
      <c r="Y30" s="79">
        <v>5045.11113</v>
      </c>
      <c r="Z30" s="69">
        <f t="shared" si="5"/>
        <v>91.75140335908803</v>
      </c>
      <c r="AA30" s="68">
        <v>5208.519899999998</v>
      </c>
      <c r="AB30" s="193">
        <f t="shared" si="30"/>
        <v>-3.1373360021144947</v>
      </c>
      <c r="AC30" s="108">
        <v>214.62153</v>
      </c>
      <c r="AD30" s="60">
        <v>256.62794</v>
      </c>
      <c r="AE30" s="75">
        <f t="shared" si="6"/>
        <v>119.57231876969661</v>
      </c>
      <c r="AF30" s="60">
        <v>170.14384</v>
      </c>
      <c r="AG30" s="12">
        <f t="shared" si="21"/>
        <v>50.82999184689848</v>
      </c>
      <c r="AH30" s="69">
        <v>5284.053089999999</v>
      </c>
      <c r="AI30" s="60">
        <v>4788.483190000001</v>
      </c>
      <c r="AJ30" s="68">
        <f t="shared" si="7"/>
        <v>90.62140573610326</v>
      </c>
      <c r="AK30" s="68">
        <v>5038.376059999999</v>
      </c>
      <c r="AL30" s="193">
        <f t="shared" si="31"/>
        <v>-4.959789960577055</v>
      </c>
      <c r="AM30" s="108">
        <v>9288.1929</v>
      </c>
      <c r="AN30" s="79">
        <v>7119.08499</v>
      </c>
      <c r="AO30" s="74">
        <f t="shared" si="8"/>
        <v>76.64661002034099</v>
      </c>
      <c r="AP30" s="74">
        <v>8664.078419999998</v>
      </c>
      <c r="AQ30" s="12">
        <f t="shared" si="32"/>
        <v>-17.832172737882473</v>
      </c>
      <c r="AR30" s="68">
        <v>5779.78</v>
      </c>
      <c r="AS30" s="79">
        <v>4750.639639999999</v>
      </c>
      <c r="AT30" s="75">
        <f t="shared" si="18"/>
        <v>82.19412572796888</v>
      </c>
      <c r="AU30" s="75">
        <v>5259.396320000002</v>
      </c>
      <c r="AV30" s="193">
        <f t="shared" si="22"/>
        <v>-9.673290412919528</v>
      </c>
      <c r="AW30" s="110">
        <f t="shared" si="23"/>
        <v>1965.624</v>
      </c>
      <c r="AX30" s="68">
        <f t="shared" si="27"/>
        <v>2129.7985400000002</v>
      </c>
      <c r="AY30" s="68">
        <f t="shared" si="15"/>
        <v>108.35228609337291</v>
      </c>
      <c r="AZ30" s="68">
        <f t="shared" si="16"/>
        <v>1175.62031</v>
      </c>
      <c r="BA30" s="12">
        <f t="shared" si="28"/>
        <v>81.16380959767531</v>
      </c>
      <c r="BB30" s="68">
        <v>1854.253</v>
      </c>
      <c r="BC30" s="133">
        <v>1981.842</v>
      </c>
      <c r="BD30" s="68">
        <f t="shared" si="10"/>
        <v>106.88088410804784</v>
      </c>
      <c r="BE30" s="68">
        <v>1066.46111</v>
      </c>
      <c r="BF30" s="12">
        <f t="shared" si="29"/>
        <v>85.83349935751528</v>
      </c>
      <c r="BG30" s="68">
        <v>111.371</v>
      </c>
      <c r="BH30" s="79">
        <v>147.95654000000002</v>
      </c>
      <c r="BI30" s="68">
        <f t="shared" si="11"/>
        <v>132.85014950031876</v>
      </c>
      <c r="BJ30" s="69">
        <v>109.1592</v>
      </c>
      <c r="BK30" s="193">
        <f t="shared" si="24"/>
        <v>35.54197905444528</v>
      </c>
      <c r="BL30" s="84">
        <v>342.32448</v>
      </c>
      <c r="BM30" s="84">
        <v>458.13429</v>
      </c>
      <c r="BN30" s="75">
        <f t="shared" si="12"/>
        <v>133.83042019080844</v>
      </c>
      <c r="BO30" s="69">
        <v>258.23343</v>
      </c>
      <c r="BP30" s="193">
        <f t="shared" si="25"/>
        <v>77.41091461318547</v>
      </c>
      <c r="BR30" s="10"/>
      <c r="BS30" s="10"/>
    </row>
    <row r="31" spans="1:71" s="24" customFormat="1" ht="15" customHeight="1">
      <c r="A31" s="91">
        <v>24</v>
      </c>
      <c r="B31" s="92" t="s">
        <v>41</v>
      </c>
      <c r="C31" s="105">
        <v>109941.221</v>
      </c>
      <c r="D31" s="105">
        <v>113973.82868</v>
      </c>
      <c r="E31" s="105">
        <v>104713.40368</v>
      </c>
      <c r="F31" s="105">
        <v>8529.119</v>
      </c>
      <c r="G31" s="106">
        <v>107309.45527</v>
      </c>
      <c r="H31" s="106">
        <v>107169.50325</v>
      </c>
      <c r="I31" s="106">
        <v>97569.23623</v>
      </c>
      <c r="J31" s="34">
        <f t="shared" si="19"/>
        <v>9740.21904000001</v>
      </c>
      <c r="K31" s="60">
        <f t="shared" si="20"/>
        <v>139.95202000001154</v>
      </c>
      <c r="L31" s="61">
        <v>99509.82420999999</v>
      </c>
      <c r="M31" s="79">
        <f t="shared" si="0"/>
        <v>7799.631060000014</v>
      </c>
      <c r="N31" s="13">
        <f t="shared" si="1"/>
        <v>7.838051289830545</v>
      </c>
      <c r="O31" s="69">
        <f t="shared" si="2"/>
        <v>97.60620656559745</v>
      </c>
      <c r="P31" s="69">
        <f t="shared" si="3"/>
        <v>94.15271603386132</v>
      </c>
      <c r="Q31" s="69">
        <f t="shared" si="13"/>
        <v>102.47919702613568</v>
      </c>
      <c r="R31" s="82">
        <f t="shared" si="14"/>
        <v>114.19959130597206</v>
      </c>
      <c r="S31" s="107">
        <v>73716.47804</v>
      </c>
      <c r="T31" s="26">
        <v>69200.70495</v>
      </c>
      <c r="U31" s="53">
        <f t="shared" si="4"/>
        <v>93.87413342299172</v>
      </c>
      <c r="V31" s="51">
        <v>61193.04737</v>
      </c>
      <c r="W31" s="193">
        <f t="shared" si="26"/>
        <v>13.085894434350024</v>
      </c>
      <c r="X31" s="108">
        <v>16129.952640000001</v>
      </c>
      <c r="Y31" s="79">
        <v>14647.47207</v>
      </c>
      <c r="Z31" s="69">
        <f t="shared" si="5"/>
        <v>90.80914493001264</v>
      </c>
      <c r="AA31" s="68">
        <v>14805.12461</v>
      </c>
      <c r="AB31" s="193">
        <f t="shared" si="30"/>
        <v>-1.0648511522389725</v>
      </c>
      <c r="AC31" s="108">
        <v>971.497</v>
      </c>
      <c r="AD31" s="60">
        <v>796.66491</v>
      </c>
      <c r="AE31" s="75">
        <f t="shared" si="6"/>
        <v>82.0038466408028</v>
      </c>
      <c r="AF31" s="60">
        <v>833.7695000000001</v>
      </c>
      <c r="AG31" s="12">
        <f t="shared" si="21"/>
        <v>-4.4502215540386345</v>
      </c>
      <c r="AH31" s="20">
        <v>15103.45564</v>
      </c>
      <c r="AI31" s="60">
        <v>13798.307159999998</v>
      </c>
      <c r="AJ31" s="68">
        <f t="shared" si="7"/>
        <v>91.35861016770596</v>
      </c>
      <c r="AK31" s="68">
        <v>13896.35511</v>
      </c>
      <c r="AL31" s="193">
        <f t="shared" si="31"/>
        <v>-0.7055659503796505</v>
      </c>
      <c r="AM31" s="108">
        <v>19571.353</v>
      </c>
      <c r="AN31" s="79">
        <v>18590.388059999997</v>
      </c>
      <c r="AO31" s="74">
        <f t="shared" si="8"/>
        <v>94.98775102569556</v>
      </c>
      <c r="AP31" s="74">
        <v>18907.082629999997</v>
      </c>
      <c r="AQ31" s="12">
        <f t="shared" si="32"/>
        <v>-1.675004950248109</v>
      </c>
      <c r="AR31" s="68">
        <v>10771.717</v>
      </c>
      <c r="AS31" s="79">
        <v>9851.216980000001</v>
      </c>
      <c r="AT31" s="75">
        <f t="shared" si="18"/>
        <v>91.4544726713485</v>
      </c>
      <c r="AU31" s="75">
        <v>9508.41485</v>
      </c>
      <c r="AV31" s="193">
        <f t="shared" si="22"/>
        <v>3.6052500380754964</v>
      </c>
      <c r="AW31" s="110">
        <f t="shared" si="23"/>
        <v>2160.59</v>
      </c>
      <c r="AX31" s="68">
        <f t="shared" si="27"/>
        <v>2098.91511</v>
      </c>
      <c r="AY31" s="68">
        <f t="shared" si="15"/>
        <v>97.14546073063374</v>
      </c>
      <c r="AZ31" s="68">
        <f t="shared" si="16"/>
        <v>2050.46777</v>
      </c>
      <c r="BA31" s="12">
        <f t="shared" si="28"/>
        <v>2.362745745571985</v>
      </c>
      <c r="BB31" s="68">
        <v>1605</v>
      </c>
      <c r="BC31" s="133">
        <v>1514.7964100000002</v>
      </c>
      <c r="BD31" s="68">
        <f t="shared" si="10"/>
        <v>94.3798386292835</v>
      </c>
      <c r="BE31" s="68">
        <v>1520.53808</v>
      </c>
      <c r="BF31" s="12">
        <f t="shared" si="29"/>
        <v>-0.37760777421634373</v>
      </c>
      <c r="BG31" s="68">
        <v>555.59</v>
      </c>
      <c r="BH31" s="79">
        <v>584.1187</v>
      </c>
      <c r="BI31" s="68">
        <f t="shared" si="11"/>
        <v>105.13484763944633</v>
      </c>
      <c r="BJ31" s="69">
        <v>529.9296899999999</v>
      </c>
      <c r="BK31" s="193">
        <f t="shared" si="24"/>
        <v>10.225698054396616</v>
      </c>
      <c r="BL31" s="84">
        <v>739.273</v>
      </c>
      <c r="BM31" s="84">
        <v>773.7893399999999</v>
      </c>
      <c r="BN31" s="75">
        <f t="shared" si="12"/>
        <v>104.66895720525433</v>
      </c>
      <c r="BO31" s="69">
        <v>652.3724699999999</v>
      </c>
      <c r="BP31" s="193">
        <f t="shared" si="25"/>
        <v>18.61158702788302</v>
      </c>
      <c r="BR31" s="10"/>
      <c r="BS31" s="10"/>
    </row>
    <row r="32" spans="1:71" s="24" customFormat="1" ht="15" customHeight="1">
      <c r="A32" s="91">
        <v>25</v>
      </c>
      <c r="B32" s="92" t="s">
        <v>42</v>
      </c>
      <c r="C32" s="105">
        <v>92731.316</v>
      </c>
      <c r="D32" s="105">
        <v>93904.236</v>
      </c>
      <c r="E32" s="105">
        <v>86294.795</v>
      </c>
      <c r="F32" s="105">
        <v>10934.421</v>
      </c>
      <c r="G32" s="106">
        <v>87737.74337</v>
      </c>
      <c r="H32" s="106">
        <v>87378.58057</v>
      </c>
      <c r="I32" s="106">
        <v>78367.14964</v>
      </c>
      <c r="J32" s="34">
        <f t="shared" si="19"/>
        <v>9370.593729999993</v>
      </c>
      <c r="K32" s="60">
        <f t="shared" si="20"/>
        <v>359.16279999999097</v>
      </c>
      <c r="L32" s="61">
        <v>85092.8685</v>
      </c>
      <c r="M32" s="79">
        <f t="shared" si="0"/>
        <v>2644.8748699999996</v>
      </c>
      <c r="N32" s="13">
        <f t="shared" si="1"/>
        <v>3.1082215426784074</v>
      </c>
      <c r="O32" s="69">
        <f t="shared" si="2"/>
        <v>94.61500942141271</v>
      </c>
      <c r="P32" s="69">
        <f t="shared" si="3"/>
        <v>93.43321143680888</v>
      </c>
      <c r="Q32" s="69">
        <f t="shared" si="13"/>
        <v>101.67211518377208</v>
      </c>
      <c r="R32" s="82">
        <f t="shared" si="14"/>
        <v>85.69812457376567</v>
      </c>
      <c r="S32" s="107">
        <v>49484</v>
      </c>
      <c r="T32" s="26">
        <v>45847.79012</v>
      </c>
      <c r="U32" s="53">
        <f t="shared" si="4"/>
        <v>92.65174626141783</v>
      </c>
      <c r="V32" s="51">
        <v>43381.20696</v>
      </c>
      <c r="W32" s="193">
        <f t="shared" si="26"/>
        <v>5.685833412321443</v>
      </c>
      <c r="X32" s="108">
        <v>15555.383</v>
      </c>
      <c r="Y32" s="79">
        <v>14693.30282</v>
      </c>
      <c r="Z32" s="69">
        <f t="shared" si="5"/>
        <v>94.4579945090391</v>
      </c>
      <c r="AA32" s="68">
        <v>14025.7911</v>
      </c>
      <c r="AB32" s="193">
        <f t="shared" si="30"/>
        <v>4.7591734059122075</v>
      </c>
      <c r="AC32" s="108">
        <v>1093.983</v>
      </c>
      <c r="AD32" s="60">
        <v>882.24163</v>
      </c>
      <c r="AE32" s="75">
        <f t="shared" si="6"/>
        <v>80.64491221527209</v>
      </c>
      <c r="AF32" s="60">
        <v>1033.89155</v>
      </c>
      <c r="AG32" s="12">
        <f t="shared" si="21"/>
        <v>-14.66787498166515</v>
      </c>
      <c r="AH32" s="20">
        <v>14286.525</v>
      </c>
      <c r="AI32" s="60">
        <v>13694.93619</v>
      </c>
      <c r="AJ32" s="68">
        <f t="shared" si="7"/>
        <v>95.85911332531879</v>
      </c>
      <c r="AK32" s="68">
        <v>12886.98289</v>
      </c>
      <c r="AL32" s="193">
        <f t="shared" si="31"/>
        <v>6.26953032293504</v>
      </c>
      <c r="AM32" s="108">
        <v>18584.262</v>
      </c>
      <c r="AN32" s="79">
        <v>17592.35413</v>
      </c>
      <c r="AO32" s="74">
        <f t="shared" si="8"/>
        <v>94.66264589898701</v>
      </c>
      <c r="AP32" s="74">
        <v>17429.09676</v>
      </c>
      <c r="AQ32" s="12">
        <f t="shared" si="32"/>
        <v>0.9366943809427681</v>
      </c>
      <c r="AR32" s="68">
        <v>9141.305</v>
      </c>
      <c r="AS32" s="79">
        <v>8247.8945</v>
      </c>
      <c r="AT32" s="75">
        <f t="shared" si="18"/>
        <v>90.2266634796673</v>
      </c>
      <c r="AU32" s="75">
        <v>8536.438699999999</v>
      </c>
      <c r="AV32" s="193">
        <f t="shared" si="22"/>
        <v>-3.3801472738274185</v>
      </c>
      <c r="AW32" s="110">
        <f t="shared" si="23"/>
        <v>7671.655000000001</v>
      </c>
      <c r="AX32" s="68">
        <f t="shared" si="27"/>
        <v>6823.75038</v>
      </c>
      <c r="AY32" s="68">
        <f t="shared" si="15"/>
        <v>88.94756581207054</v>
      </c>
      <c r="AZ32" s="68">
        <f t="shared" si="16"/>
        <v>7046.524560000001</v>
      </c>
      <c r="BA32" s="12">
        <f t="shared" si="28"/>
        <v>-3.1614759602853155</v>
      </c>
      <c r="BB32" s="68">
        <v>6799.8</v>
      </c>
      <c r="BC32" s="133">
        <v>5947.661770000001</v>
      </c>
      <c r="BD32" s="68">
        <f t="shared" si="10"/>
        <v>87.46818685843702</v>
      </c>
      <c r="BE32" s="68">
        <v>6402.464790000001</v>
      </c>
      <c r="BF32" s="12">
        <f t="shared" si="29"/>
        <v>-7.103561439499927</v>
      </c>
      <c r="BG32" s="68">
        <v>871.855</v>
      </c>
      <c r="BH32" s="79">
        <v>876.08861</v>
      </c>
      <c r="BI32" s="68">
        <f t="shared" si="11"/>
        <v>100.48558647940311</v>
      </c>
      <c r="BJ32" s="69">
        <v>644.0597700000001</v>
      </c>
      <c r="BK32" s="193">
        <f t="shared" si="24"/>
        <v>36.025979390080494</v>
      </c>
      <c r="BL32" s="84">
        <v>1083.721</v>
      </c>
      <c r="BM32" s="84">
        <v>894.91273</v>
      </c>
      <c r="BN32" s="75">
        <f t="shared" si="12"/>
        <v>82.57777878254643</v>
      </c>
      <c r="BO32" s="69">
        <v>1068.24196</v>
      </c>
      <c r="BP32" s="193">
        <f t="shared" si="25"/>
        <v>-16.225652660189454</v>
      </c>
      <c r="BR32" s="10"/>
      <c r="BS32" s="10"/>
    </row>
    <row r="33" spans="1:71" s="24" customFormat="1" ht="15" customHeight="1">
      <c r="A33" s="91">
        <v>26</v>
      </c>
      <c r="B33" s="92" t="s">
        <v>43</v>
      </c>
      <c r="C33" s="105">
        <v>101615.278</v>
      </c>
      <c r="D33" s="105">
        <v>110001.442</v>
      </c>
      <c r="E33" s="105">
        <v>95302.648</v>
      </c>
      <c r="F33" s="105">
        <v>12042.729</v>
      </c>
      <c r="G33" s="106">
        <v>98608.75704000001</v>
      </c>
      <c r="H33" s="106">
        <v>97142.5859</v>
      </c>
      <c r="I33" s="106">
        <v>87084.23399000001</v>
      </c>
      <c r="J33" s="34">
        <f t="shared" si="19"/>
        <v>11524.523050000003</v>
      </c>
      <c r="K33" s="60">
        <f t="shared" si="20"/>
        <v>1466.1711400000058</v>
      </c>
      <c r="L33" s="61">
        <v>96730.35227</v>
      </c>
      <c r="M33" s="79">
        <f t="shared" si="0"/>
        <v>1878.4047700000083</v>
      </c>
      <c r="N33" s="13">
        <f t="shared" si="1"/>
        <v>1.9418979936689311</v>
      </c>
      <c r="O33" s="69">
        <f t="shared" si="2"/>
        <v>97.04127074277157</v>
      </c>
      <c r="P33" s="69">
        <f t="shared" si="3"/>
        <v>89.6431494416228</v>
      </c>
      <c r="Q33" s="69">
        <f t="shared" si="13"/>
        <v>103.46906314712263</v>
      </c>
      <c r="R33" s="82">
        <f t="shared" si="14"/>
        <v>95.69693920705186</v>
      </c>
      <c r="S33" s="107">
        <v>60755.237</v>
      </c>
      <c r="T33" s="26">
        <v>51341.26543</v>
      </c>
      <c r="U33" s="53">
        <f t="shared" si="4"/>
        <v>84.50508625289372</v>
      </c>
      <c r="V33" s="51">
        <v>49867.91482</v>
      </c>
      <c r="W33" s="193">
        <f t="shared" si="26"/>
        <v>2.9545061495314258</v>
      </c>
      <c r="X33" s="108">
        <v>21058.488</v>
      </c>
      <c r="Y33" s="79">
        <v>19110.567300000002</v>
      </c>
      <c r="Z33" s="69">
        <f t="shared" si="5"/>
        <v>90.74994985394963</v>
      </c>
      <c r="AA33" s="68">
        <v>20005.645059999995</v>
      </c>
      <c r="AB33" s="193">
        <f t="shared" si="30"/>
        <v>-4.474125964524106</v>
      </c>
      <c r="AC33" s="108">
        <v>394.07</v>
      </c>
      <c r="AD33" s="60">
        <v>506.19586000000004</v>
      </c>
      <c r="AE33" s="75">
        <f t="shared" si="6"/>
        <v>128.45328494937448</v>
      </c>
      <c r="AF33" s="60">
        <v>379.58197</v>
      </c>
      <c r="AG33" s="12">
        <f t="shared" si="21"/>
        <v>33.356139123257094</v>
      </c>
      <c r="AH33" s="20">
        <v>20377.418</v>
      </c>
      <c r="AI33" s="60">
        <v>18457.561439999998</v>
      </c>
      <c r="AJ33" s="68">
        <f t="shared" si="7"/>
        <v>90.57850921053883</v>
      </c>
      <c r="AK33" s="68">
        <v>19354.986139999997</v>
      </c>
      <c r="AL33" s="193">
        <f t="shared" si="31"/>
        <v>-4.6366589648201</v>
      </c>
      <c r="AM33" s="108">
        <v>24703.007</v>
      </c>
      <c r="AN33" s="79">
        <v>24762.322210000002</v>
      </c>
      <c r="AO33" s="74">
        <f t="shared" si="8"/>
        <v>100.24011331899796</v>
      </c>
      <c r="AP33" s="74">
        <v>23482.43055</v>
      </c>
      <c r="AQ33" s="12">
        <f t="shared" si="32"/>
        <v>5.450422422307554</v>
      </c>
      <c r="AR33" s="68">
        <v>17504.753</v>
      </c>
      <c r="AS33" s="79">
        <v>17074.87429</v>
      </c>
      <c r="AT33" s="75">
        <f t="shared" si="18"/>
        <v>97.5442172191747</v>
      </c>
      <c r="AU33" s="75">
        <v>17146.85859</v>
      </c>
      <c r="AV33" s="193">
        <f t="shared" si="22"/>
        <v>-0.4198104254617334</v>
      </c>
      <c r="AW33" s="110">
        <f t="shared" si="23"/>
        <v>2468.8</v>
      </c>
      <c r="AX33" s="68">
        <f t="shared" si="27"/>
        <v>2166.7300800000003</v>
      </c>
      <c r="AY33" s="68">
        <f t="shared" si="15"/>
        <v>87.76450421257292</v>
      </c>
      <c r="AZ33" s="68">
        <f t="shared" si="16"/>
        <v>2200.2664800000002</v>
      </c>
      <c r="BA33" s="12">
        <f t="shared" si="28"/>
        <v>-1.5241971963323238</v>
      </c>
      <c r="BB33" s="68">
        <v>1947</v>
      </c>
      <c r="BC33" s="133">
        <v>1650.7442400000002</v>
      </c>
      <c r="BD33" s="68">
        <f t="shared" si="10"/>
        <v>84.78398767334362</v>
      </c>
      <c r="BE33" s="68">
        <v>1737.32852</v>
      </c>
      <c r="BF33" s="12">
        <f t="shared" si="29"/>
        <v>-4.9837597784902385</v>
      </c>
      <c r="BG33" s="68">
        <v>521.8</v>
      </c>
      <c r="BH33" s="79">
        <v>515.98584</v>
      </c>
      <c r="BI33" s="68">
        <f t="shared" si="11"/>
        <v>98.88574932924494</v>
      </c>
      <c r="BJ33" s="69">
        <v>462.93796000000003</v>
      </c>
      <c r="BK33" s="193">
        <f t="shared" si="24"/>
        <v>11.458960937227957</v>
      </c>
      <c r="BL33" s="84">
        <v>467.86</v>
      </c>
      <c r="BM33" s="84">
        <v>513.62159</v>
      </c>
      <c r="BN33" s="75">
        <f t="shared" si="12"/>
        <v>109.78104347454365</v>
      </c>
      <c r="BO33" s="69">
        <v>468.7168300000001</v>
      </c>
      <c r="BP33" s="193">
        <f t="shared" si="25"/>
        <v>9.580360065159141</v>
      </c>
      <c r="BR33" s="10"/>
      <c r="BS33" s="10"/>
    </row>
    <row r="34" spans="1:71" s="24" customFormat="1" ht="15" customHeight="1">
      <c r="A34" s="91">
        <v>27</v>
      </c>
      <c r="B34" s="92" t="s">
        <v>44</v>
      </c>
      <c r="C34" s="105">
        <v>49676.37195</v>
      </c>
      <c r="D34" s="105">
        <v>50271.37195</v>
      </c>
      <c r="E34" s="105">
        <v>43643.41307</v>
      </c>
      <c r="F34" s="105">
        <v>5358.916</v>
      </c>
      <c r="G34" s="106">
        <v>47875.593349999996</v>
      </c>
      <c r="H34" s="106">
        <v>47449.01808</v>
      </c>
      <c r="I34" s="106">
        <v>42845.24838</v>
      </c>
      <c r="J34" s="60">
        <f t="shared" si="19"/>
        <v>5030.344969999998</v>
      </c>
      <c r="K34" s="60">
        <f t="shared" si="20"/>
        <v>426.5752699999939</v>
      </c>
      <c r="L34" s="61">
        <v>42827.994000000006</v>
      </c>
      <c r="M34" s="79">
        <f t="shared" si="0"/>
        <v>5047.5993499999895</v>
      </c>
      <c r="N34" s="13">
        <f t="shared" si="1"/>
        <v>11.785747775158441</v>
      </c>
      <c r="O34" s="69">
        <f t="shared" si="2"/>
        <v>96.37497963455843</v>
      </c>
      <c r="P34" s="69">
        <f t="shared" si="3"/>
        <v>95.23430830098918</v>
      </c>
      <c r="Q34" s="69">
        <f t="shared" si="13"/>
        <v>109.69717990023366</v>
      </c>
      <c r="R34" s="82">
        <f t="shared" si="14"/>
        <v>93.86870348406279</v>
      </c>
      <c r="S34" s="107">
        <v>29804.26</v>
      </c>
      <c r="T34" s="26">
        <v>27476.83458</v>
      </c>
      <c r="U34" s="53">
        <f t="shared" si="4"/>
        <v>92.19096390918614</v>
      </c>
      <c r="V34" s="51">
        <v>23993.56875</v>
      </c>
      <c r="W34" s="193">
        <f t="shared" si="26"/>
        <v>14.517497860754872</v>
      </c>
      <c r="X34" s="108">
        <v>7775.363</v>
      </c>
      <c r="Y34" s="79">
        <v>7996.62274</v>
      </c>
      <c r="Z34" s="69">
        <f t="shared" si="5"/>
        <v>102.84565157922529</v>
      </c>
      <c r="AA34" s="68">
        <v>6906.41564</v>
      </c>
      <c r="AB34" s="193">
        <f t="shared" si="30"/>
        <v>15.785425564106362</v>
      </c>
      <c r="AC34" s="108">
        <v>202.293</v>
      </c>
      <c r="AD34" s="60">
        <v>215.46521</v>
      </c>
      <c r="AE34" s="75">
        <f t="shared" si="6"/>
        <v>106.51145121185608</v>
      </c>
      <c r="AF34" s="60">
        <v>163.11980999999997</v>
      </c>
      <c r="AG34" s="12">
        <f t="shared" si="21"/>
        <v>32.090155082941806</v>
      </c>
      <c r="AH34" s="69">
        <v>7512.97</v>
      </c>
      <c r="AI34" s="60">
        <v>7741.078490000001</v>
      </c>
      <c r="AJ34" s="68">
        <f t="shared" si="7"/>
        <v>103.03619593849038</v>
      </c>
      <c r="AK34" s="68">
        <v>6657.63946</v>
      </c>
      <c r="AL34" s="193">
        <f t="shared" si="31"/>
        <v>16.273621251337644</v>
      </c>
      <c r="AM34" s="108">
        <v>10304.474</v>
      </c>
      <c r="AN34" s="79">
        <v>9689.86161</v>
      </c>
      <c r="AO34" s="74">
        <f t="shared" si="8"/>
        <v>94.03548021956288</v>
      </c>
      <c r="AP34" s="74">
        <v>9371.95724</v>
      </c>
      <c r="AQ34" s="12">
        <f t="shared" si="32"/>
        <v>3.3920808840566252</v>
      </c>
      <c r="AR34" s="68">
        <v>5803.784</v>
      </c>
      <c r="AS34" s="79">
        <v>5619.27233</v>
      </c>
      <c r="AT34" s="75">
        <f t="shared" si="18"/>
        <v>96.8208384391976</v>
      </c>
      <c r="AU34" s="75">
        <v>5345.93659</v>
      </c>
      <c r="AV34" s="193">
        <f t="shared" si="22"/>
        <v>5.11296262868693</v>
      </c>
      <c r="AW34" s="110">
        <f t="shared" si="23"/>
        <v>1092.43</v>
      </c>
      <c r="AX34" s="68">
        <f t="shared" si="27"/>
        <v>1265.34943</v>
      </c>
      <c r="AY34" s="68">
        <f t="shared" si="15"/>
        <v>115.82887965361624</v>
      </c>
      <c r="AZ34" s="68">
        <f t="shared" si="16"/>
        <v>1050.5398500000001</v>
      </c>
      <c r="BA34" s="12">
        <f t="shared" si="28"/>
        <v>20.44754228028569</v>
      </c>
      <c r="BB34" s="68">
        <v>700.63</v>
      </c>
      <c r="BC34" s="133">
        <v>879.30089</v>
      </c>
      <c r="BD34" s="68">
        <f t="shared" si="10"/>
        <v>125.50146154175528</v>
      </c>
      <c r="BE34" s="68">
        <v>662.17926</v>
      </c>
      <c r="BF34" s="12">
        <f t="shared" si="29"/>
        <v>32.78895053282099</v>
      </c>
      <c r="BG34" s="68">
        <v>391.8</v>
      </c>
      <c r="BH34" s="79">
        <v>386.04854</v>
      </c>
      <c r="BI34" s="68">
        <f t="shared" si="11"/>
        <v>98.53204185809086</v>
      </c>
      <c r="BJ34" s="69">
        <v>388.36059</v>
      </c>
      <c r="BK34" s="193">
        <f t="shared" si="24"/>
        <v>-0.5953358964667359</v>
      </c>
      <c r="BL34" s="84">
        <v>822.424</v>
      </c>
      <c r="BM34" s="84">
        <v>768.91911</v>
      </c>
      <c r="BN34" s="75">
        <f t="shared" si="12"/>
        <v>93.49424506094181</v>
      </c>
      <c r="BO34" s="69">
        <v>871.3941499999999</v>
      </c>
      <c r="BP34" s="193">
        <f t="shared" si="25"/>
        <v>-11.759895335537863</v>
      </c>
      <c r="BR34" s="10"/>
      <c r="BS34" s="10"/>
    </row>
    <row r="35" spans="1:71" s="24" customFormat="1" ht="15" customHeight="1">
      <c r="A35" s="91">
        <v>28</v>
      </c>
      <c r="B35" s="92" t="s">
        <v>45</v>
      </c>
      <c r="C35" s="105">
        <v>71665.12</v>
      </c>
      <c r="D35" s="105">
        <v>71052.69</v>
      </c>
      <c r="E35" s="105">
        <v>65008.858</v>
      </c>
      <c r="F35" s="105">
        <v>6483.078</v>
      </c>
      <c r="G35" s="106">
        <v>66255.79398</v>
      </c>
      <c r="H35" s="106">
        <v>65691.2863</v>
      </c>
      <c r="I35" s="106">
        <v>60140.65486</v>
      </c>
      <c r="J35" s="34">
        <f t="shared" si="19"/>
        <v>6115.13912</v>
      </c>
      <c r="K35" s="60">
        <f t="shared" si="20"/>
        <v>564.5076799999952</v>
      </c>
      <c r="L35" s="61">
        <v>62830.81757000001</v>
      </c>
      <c r="M35" s="79">
        <f t="shared" si="0"/>
        <v>3424.9764099999957</v>
      </c>
      <c r="N35" s="13">
        <f t="shared" si="1"/>
        <v>5.451109093374782</v>
      </c>
      <c r="O35" s="69">
        <f t="shared" si="2"/>
        <v>92.45194033024714</v>
      </c>
      <c r="P35" s="69">
        <f t="shared" si="3"/>
        <v>93.2488185598603</v>
      </c>
      <c r="Q35" s="69">
        <f t="shared" si="13"/>
        <v>101.91810165316242</v>
      </c>
      <c r="R35" s="82">
        <f t="shared" si="14"/>
        <v>94.32462666653092</v>
      </c>
      <c r="S35" s="107">
        <v>37655.4</v>
      </c>
      <c r="T35" s="26">
        <v>34743.52811</v>
      </c>
      <c r="U35" s="53">
        <f t="shared" si="4"/>
        <v>92.26705362311912</v>
      </c>
      <c r="V35" s="51">
        <v>31546.02616</v>
      </c>
      <c r="W35" s="193">
        <f t="shared" si="26"/>
        <v>10.13598966089235</v>
      </c>
      <c r="X35" s="108">
        <v>12544.153</v>
      </c>
      <c r="Y35" s="79">
        <v>10851.074630000001</v>
      </c>
      <c r="Z35" s="69">
        <f t="shared" si="5"/>
        <v>86.50304751544405</v>
      </c>
      <c r="AA35" s="68">
        <v>11237.27392</v>
      </c>
      <c r="AB35" s="193">
        <f t="shared" si="30"/>
        <v>-3.436770276754089</v>
      </c>
      <c r="AC35" s="108">
        <v>349.2</v>
      </c>
      <c r="AD35" s="60">
        <v>346.03431</v>
      </c>
      <c r="AE35" s="75">
        <f t="shared" si="6"/>
        <v>99.09344501718213</v>
      </c>
      <c r="AF35" s="60">
        <v>319.78521</v>
      </c>
      <c r="AG35" s="12">
        <f t="shared" si="21"/>
        <v>8.208353350675594</v>
      </c>
      <c r="AH35" s="20">
        <v>12090.953</v>
      </c>
      <c r="AI35" s="60">
        <v>10366.91532</v>
      </c>
      <c r="AJ35" s="68">
        <f t="shared" si="7"/>
        <v>85.74109352670547</v>
      </c>
      <c r="AK35" s="68">
        <v>10762.37204</v>
      </c>
      <c r="AL35" s="193">
        <f t="shared" si="31"/>
        <v>-3.6744382978977512</v>
      </c>
      <c r="AM35" s="108">
        <v>16191.617</v>
      </c>
      <c r="AN35" s="79">
        <v>16668.21616</v>
      </c>
      <c r="AO35" s="74">
        <f t="shared" si="8"/>
        <v>102.94349329038602</v>
      </c>
      <c r="AP35" s="74">
        <v>15341.03809</v>
      </c>
      <c r="AQ35" s="12">
        <f t="shared" si="32"/>
        <v>8.651162080518631</v>
      </c>
      <c r="AR35" s="68">
        <v>8744.117</v>
      </c>
      <c r="AS35" s="79">
        <v>8907.023710000001</v>
      </c>
      <c r="AT35" s="75">
        <f t="shared" si="18"/>
        <v>101.86304357546909</v>
      </c>
      <c r="AU35" s="75">
        <v>8330.20374</v>
      </c>
      <c r="AV35" s="193">
        <f t="shared" si="22"/>
        <v>6.924440121797076</v>
      </c>
      <c r="AW35" s="110">
        <f t="shared" si="23"/>
        <v>2850</v>
      </c>
      <c r="AX35" s="68">
        <f t="shared" si="27"/>
        <v>2760.77063</v>
      </c>
      <c r="AY35" s="68">
        <f t="shared" si="15"/>
        <v>96.8691449122807</v>
      </c>
      <c r="AZ35" s="68">
        <f t="shared" si="16"/>
        <v>2530.67216</v>
      </c>
      <c r="BA35" s="12">
        <f t="shared" si="28"/>
        <v>9.092385558151463</v>
      </c>
      <c r="BB35" s="68">
        <v>2450</v>
      </c>
      <c r="BC35" s="133">
        <v>2439.99009</v>
      </c>
      <c r="BD35" s="68">
        <f t="shared" si="10"/>
        <v>99.59143224489794</v>
      </c>
      <c r="BE35" s="68">
        <v>2251.9733</v>
      </c>
      <c r="BF35" s="12">
        <f t="shared" si="29"/>
        <v>8.348979537190758</v>
      </c>
      <c r="BG35" s="68">
        <v>400</v>
      </c>
      <c r="BH35" s="79">
        <v>320.78054</v>
      </c>
      <c r="BI35" s="68">
        <f t="shared" si="11"/>
        <v>80.195135</v>
      </c>
      <c r="BJ35" s="69">
        <v>278.69885999999997</v>
      </c>
      <c r="BK35" s="193">
        <f t="shared" si="24"/>
        <v>15.09933696894204</v>
      </c>
      <c r="BL35" s="84">
        <v>1486.1</v>
      </c>
      <c r="BM35" s="84">
        <v>901.43541</v>
      </c>
      <c r="BN35" s="75">
        <f t="shared" si="12"/>
        <v>60.6577895161833</v>
      </c>
      <c r="BO35" s="69">
        <v>1357.4895700000002</v>
      </c>
      <c r="BP35" s="193">
        <f t="shared" si="25"/>
        <v>-33.59540802954383</v>
      </c>
      <c r="BR35" s="10"/>
      <c r="BS35" s="10"/>
    </row>
    <row r="36" spans="1:71" s="24" customFormat="1" ht="15" customHeight="1">
      <c r="A36" s="91">
        <v>29</v>
      </c>
      <c r="B36" s="92" t="s">
        <v>46</v>
      </c>
      <c r="C36" s="105">
        <v>145720.146</v>
      </c>
      <c r="D36" s="105">
        <v>149130.452</v>
      </c>
      <c r="E36" s="105">
        <v>128803.84</v>
      </c>
      <c r="F36" s="105">
        <v>15694.272</v>
      </c>
      <c r="G36" s="106">
        <v>130887.73136</v>
      </c>
      <c r="H36" s="106">
        <v>129301.14105</v>
      </c>
      <c r="I36" s="106">
        <v>117288.86262</v>
      </c>
      <c r="J36" s="34">
        <f t="shared" si="19"/>
        <v>13598.868740000005</v>
      </c>
      <c r="K36" s="60">
        <f t="shared" si="20"/>
        <v>1586.5903099999996</v>
      </c>
      <c r="L36" s="61">
        <v>131551.29607</v>
      </c>
      <c r="M36" s="79">
        <f t="shared" si="0"/>
        <v>-663.564710000006</v>
      </c>
      <c r="N36" s="13">
        <f t="shared" si="1"/>
        <v>-0.504415182383994</v>
      </c>
      <c r="O36" s="69">
        <f t="shared" si="2"/>
        <v>89.82130127703824</v>
      </c>
      <c r="P36" s="69">
        <f t="shared" si="3"/>
        <v>87.76727328634396</v>
      </c>
      <c r="Q36" s="69">
        <f t="shared" si="13"/>
        <v>101.61787983960728</v>
      </c>
      <c r="R36" s="82">
        <f t="shared" si="14"/>
        <v>86.64861128952019</v>
      </c>
      <c r="S36" s="107">
        <v>88633</v>
      </c>
      <c r="T36" s="26">
        <v>74267.85922</v>
      </c>
      <c r="U36" s="53">
        <f aca="true" t="shared" si="33" ref="U36:U67">T36/S36*100</f>
        <v>83.79255945302539</v>
      </c>
      <c r="V36" s="51">
        <v>73595.94812999999</v>
      </c>
      <c r="W36" s="193">
        <f t="shared" si="26"/>
        <v>0.9129729381475613</v>
      </c>
      <c r="X36" s="108">
        <v>22349.392</v>
      </c>
      <c r="Y36" s="79">
        <v>21525.670739999998</v>
      </c>
      <c r="Z36" s="69">
        <f aca="true" t="shared" si="34" ref="Z36:Z67">Y36/X36*100</f>
        <v>96.31434600100083</v>
      </c>
      <c r="AA36" s="68">
        <v>21593.486640000003</v>
      </c>
      <c r="AB36" s="193">
        <f t="shared" si="30"/>
        <v>-0.31405720220459443</v>
      </c>
      <c r="AC36" s="108">
        <v>1357.156</v>
      </c>
      <c r="AD36" s="60">
        <v>1440.40931</v>
      </c>
      <c r="AE36" s="75">
        <f aca="true" t="shared" si="35" ref="AE36:AE67">AD36/AC36*100</f>
        <v>106.13439501427986</v>
      </c>
      <c r="AF36" s="60">
        <v>1235.8595500000001</v>
      </c>
      <c r="AG36" s="12">
        <f t="shared" si="21"/>
        <v>16.551214092248586</v>
      </c>
      <c r="AH36" s="20">
        <v>20948.897</v>
      </c>
      <c r="AI36" s="60">
        <v>20054.01143</v>
      </c>
      <c r="AJ36" s="68">
        <f aca="true" t="shared" si="36" ref="AJ36:AJ67">AI36/AH36*100</f>
        <v>95.72824492859934</v>
      </c>
      <c r="AK36" s="68">
        <v>20273.39168</v>
      </c>
      <c r="AL36" s="193">
        <f>IF(((AI36/AK36)*100-100)&lt;500,((AI36/AK36)*100-100),"б.500")</f>
        <v>-1.082109266484622</v>
      </c>
      <c r="AM36" s="108">
        <v>28339.674</v>
      </c>
      <c r="AN36" s="79">
        <v>25061.06224</v>
      </c>
      <c r="AO36" s="74">
        <f aca="true" t="shared" si="37" ref="AO36:AO67">AN36/AM36*100</f>
        <v>88.43101808439998</v>
      </c>
      <c r="AP36" s="74">
        <v>26888.59205</v>
      </c>
      <c r="AQ36" s="12">
        <f>IF(((AN36/AP36)*100-100)&lt;500,((AN36/AP36)*100-100),"б.500")</f>
        <v>-6.796673498566463</v>
      </c>
      <c r="AR36" s="68">
        <v>10229.324</v>
      </c>
      <c r="AS36" s="79">
        <v>8242.54625</v>
      </c>
      <c r="AT36" s="75">
        <f t="shared" si="18"/>
        <v>80.57762419100226</v>
      </c>
      <c r="AU36" s="75">
        <v>9819.04568</v>
      </c>
      <c r="AV36" s="193">
        <f t="shared" si="22"/>
        <v>-16.055525978569435</v>
      </c>
      <c r="AW36" s="110">
        <f t="shared" si="23"/>
        <v>5598.537</v>
      </c>
      <c r="AX36" s="68">
        <f t="shared" si="27"/>
        <v>6015.12267</v>
      </c>
      <c r="AY36" s="68">
        <f t="shared" si="15"/>
        <v>107.44097377582749</v>
      </c>
      <c r="AZ36" s="68">
        <f t="shared" si="16"/>
        <v>5150.06582</v>
      </c>
      <c r="BA36" s="12">
        <f t="shared" si="28"/>
        <v>16.797005712831847</v>
      </c>
      <c r="BB36" s="68">
        <v>4582</v>
      </c>
      <c r="BC36" s="133">
        <v>4837.95179</v>
      </c>
      <c r="BD36" s="68">
        <f t="shared" si="10"/>
        <v>105.58602771715408</v>
      </c>
      <c r="BE36" s="68">
        <v>4150.16871</v>
      </c>
      <c r="BF36" s="12">
        <f t="shared" si="29"/>
        <v>16.572412546573318</v>
      </c>
      <c r="BG36" s="68">
        <v>1016.537</v>
      </c>
      <c r="BH36" s="79">
        <v>1177.17088</v>
      </c>
      <c r="BI36" s="68">
        <f t="shared" si="11"/>
        <v>115.80206918193826</v>
      </c>
      <c r="BJ36" s="69">
        <v>999.89711</v>
      </c>
      <c r="BK36" s="193">
        <f t="shared" si="24"/>
        <v>17.72920115750709</v>
      </c>
      <c r="BL36" s="84">
        <v>1712.81</v>
      </c>
      <c r="BM36" s="84">
        <v>1316.30477</v>
      </c>
      <c r="BN36" s="75">
        <f aca="true" t="shared" si="38" ref="BN36:BN67">BM36/BL36*100</f>
        <v>76.85060047524243</v>
      </c>
      <c r="BO36" s="69">
        <v>1642.45623</v>
      </c>
      <c r="BP36" s="193">
        <f t="shared" si="25"/>
        <v>-19.857543479256066</v>
      </c>
      <c r="BR36" s="10"/>
      <c r="BS36" s="10"/>
    </row>
    <row r="37" spans="1:71" s="24" customFormat="1" ht="15" customHeight="1" thickBot="1">
      <c r="A37" s="94">
        <v>30</v>
      </c>
      <c r="B37" s="100" t="s">
        <v>47</v>
      </c>
      <c r="C37" s="111">
        <v>131366.7</v>
      </c>
      <c r="D37" s="111">
        <v>133481.063</v>
      </c>
      <c r="E37" s="111">
        <v>118083.063</v>
      </c>
      <c r="F37" s="111">
        <v>13653.2</v>
      </c>
      <c r="G37" s="112">
        <v>120868.22153000001</v>
      </c>
      <c r="H37" s="112">
        <v>120143.46798</v>
      </c>
      <c r="I37" s="112">
        <v>109297.43993999998</v>
      </c>
      <c r="J37" s="34">
        <f t="shared" si="19"/>
        <v>11570.781590000028</v>
      </c>
      <c r="K37" s="113">
        <f t="shared" si="20"/>
        <v>724.7535500000085</v>
      </c>
      <c r="L37" s="62">
        <v>111403.34211</v>
      </c>
      <c r="M37" s="198">
        <f>G37-L37</f>
        <v>9464.879420000012</v>
      </c>
      <c r="N37" s="199">
        <f t="shared" si="1"/>
        <v>8.496046205377183</v>
      </c>
      <c r="O37" s="72">
        <f t="shared" si="2"/>
        <v>92.00826505499491</v>
      </c>
      <c r="P37" s="72">
        <f t="shared" si="3"/>
        <v>90.5508383088019</v>
      </c>
      <c r="Q37" s="72">
        <f t="shared" si="13"/>
        <v>102.3586435338318</v>
      </c>
      <c r="R37" s="83">
        <f t="shared" si="14"/>
        <v>84.74776308850693</v>
      </c>
      <c r="S37" s="114">
        <v>83261.3</v>
      </c>
      <c r="T37" s="26">
        <v>75045.93744</v>
      </c>
      <c r="U37" s="53">
        <f t="shared" si="33"/>
        <v>90.13303592425291</v>
      </c>
      <c r="V37" s="54">
        <v>66246.78652000001</v>
      </c>
      <c r="W37" s="193">
        <f>IF(((T37/V37)*100-100)&lt;500,((T37/V37)*100-100),"б.500")</f>
        <v>13.2823815044123</v>
      </c>
      <c r="X37" s="115">
        <v>14786.9</v>
      </c>
      <c r="Y37" s="79">
        <v>13399.67543</v>
      </c>
      <c r="Z37" s="69">
        <f t="shared" si="34"/>
        <v>90.6185571688454</v>
      </c>
      <c r="AA37" s="70">
        <v>14650.32526</v>
      </c>
      <c r="AB37" s="193">
        <f>IF(((Y37/AA37)*100-100)&lt;500,((Y37/AA37)*100-100),"б.500")</f>
        <v>-8.536669376308453</v>
      </c>
      <c r="AC37" s="115">
        <v>1383.8</v>
      </c>
      <c r="AD37" s="60">
        <v>810.9705900000001</v>
      </c>
      <c r="AE37" s="75">
        <f t="shared" si="35"/>
        <v>58.60460977019801</v>
      </c>
      <c r="AF37" s="60">
        <v>1968.17106</v>
      </c>
      <c r="AG37" s="12">
        <f>IF(((AD37/AF37)*100-100)&lt;500,((AD37/AF37)*100-100),"б.500")</f>
        <v>-58.79572632269066</v>
      </c>
      <c r="AH37" s="20">
        <v>13331.1</v>
      </c>
      <c r="AI37" s="60">
        <v>12541.071509999998</v>
      </c>
      <c r="AJ37" s="70">
        <f t="shared" si="36"/>
        <v>94.0737936854423</v>
      </c>
      <c r="AK37" s="70">
        <v>12594.654199999999</v>
      </c>
      <c r="AL37" s="193">
        <f>IF(((AI37/AK37)*100-100)&lt;500,((AI37/AK37)*100-100),"б.500")</f>
        <v>-0.4254399457827276</v>
      </c>
      <c r="AM37" s="115">
        <v>27878.963</v>
      </c>
      <c r="AN37" s="79">
        <v>25747.27379</v>
      </c>
      <c r="AO37" s="76">
        <f t="shared" si="37"/>
        <v>92.35377151582</v>
      </c>
      <c r="AP37" s="76">
        <v>24322.15886</v>
      </c>
      <c r="AQ37" s="12">
        <f>IF(((AN37/AP37)*100-100)&lt;500,((AN37/AP37)*100-100),"б.500")</f>
        <v>5.859327447876069</v>
      </c>
      <c r="AR37" s="70">
        <v>14814.463</v>
      </c>
      <c r="AS37" s="79">
        <v>14000.76093</v>
      </c>
      <c r="AT37" s="77">
        <f t="shared" si="18"/>
        <v>94.5073805915206</v>
      </c>
      <c r="AU37" s="77">
        <v>13313.66794</v>
      </c>
      <c r="AV37" s="193">
        <f>IF(((AS37/AU37)*100-100)&lt;500,((AS37/AU37)*100-100),"б.500")</f>
        <v>5.160809125602995</v>
      </c>
      <c r="AW37" s="134">
        <f t="shared" si="23"/>
        <v>4603.6</v>
      </c>
      <c r="AX37" s="68">
        <f t="shared" si="27"/>
        <v>4512.09776</v>
      </c>
      <c r="AY37" s="70">
        <f t="shared" si="15"/>
        <v>98.0123764010774</v>
      </c>
      <c r="AZ37" s="70">
        <f t="shared" si="16"/>
        <v>3969.07396</v>
      </c>
      <c r="BA37" s="12">
        <f t="shared" si="28"/>
        <v>13.681372669608805</v>
      </c>
      <c r="BB37" s="68">
        <v>2902</v>
      </c>
      <c r="BC37" s="147">
        <v>2863.3255499999996</v>
      </c>
      <c r="BD37" s="70">
        <f t="shared" si="10"/>
        <v>98.66731736733286</v>
      </c>
      <c r="BE37" s="70">
        <v>2564.18382</v>
      </c>
      <c r="BF37" s="12">
        <f>IF(((BC37/BE37)*100-100)&lt;500,((BC37/BE37)*100-100),"б.500")</f>
        <v>11.666157771793422</v>
      </c>
      <c r="BG37" s="70">
        <v>1701.6</v>
      </c>
      <c r="BH37" s="79">
        <v>1648.7722099999999</v>
      </c>
      <c r="BI37" s="70">
        <f t="shared" si="11"/>
        <v>96.89540491302303</v>
      </c>
      <c r="BJ37" s="72">
        <v>1404.89014</v>
      </c>
      <c r="BK37" s="193">
        <f>IF(((BH37/BJ37)*100-100)&lt;500,((BH37/BJ37)*100-100),"б.500")</f>
        <v>17.359511826312612</v>
      </c>
      <c r="BL37" s="84">
        <v>2555.3</v>
      </c>
      <c r="BM37" s="84">
        <v>1771.78473</v>
      </c>
      <c r="BN37" s="77">
        <f t="shared" si="38"/>
        <v>69.33764059014597</v>
      </c>
      <c r="BO37" s="72">
        <v>1882.9661</v>
      </c>
      <c r="BP37" s="193">
        <f>IF(((BM37/BO37)*100-100)&lt;500,((BM37/BO37)*100-100),"б.500")</f>
        <v>-5.904586917417149</v>
      </c>
      <c r="BR37" s="10"/>
      <c r="BS37" s="10"/>
    </row>
    <row r="38" spans="1:71" s="67" customFormat="1" ht="15" customHeight="1" thickBot="1">
      <c r="A38" s="205" t="s">
        <v>48</v>
      </c>
      <c r="B38" s="214"/>
      <c r="C38" s="42">
        <f aca="true" t="shared" si="39" ref="C38:L38">SUM(C11:C37)</f>
        <v>2851876.208950001</v>
      </c>
      <c r="D38" s="42">
        <f t="shared" si="39"/>
        <v>2908579.6187299998</v>
      </c>
      <c r="E38" s="42">
        <f>SUM(E11:E37)</f>
        <v>2592839.1547799995</v>
      </c>
      <c r="F38" s="42">
        <f>SUM(F11:F37)</f>
        <v>278817.4468</v>
      </c>
      <c r="G38" s="42">
        <f t="shared" si="39"/>
        <v>2637998.4987500003</v>
      </c>
      <c r="H38" s="47">
        <f t="shared" si="39"/>
        <v>2617798.0415600003</v>
      </c>
      <c r="I38" s="47">
        <f t="shared" si="39"/>
        <v>2366993.1961099994</v>
      </c>
      <c r="J38" s="63">
        <f t="shared" si="39"/>
        <v>271005.30264</v>
      </c>
      <c r="K38" s="42">
        <f t="shared" si="39"/>
        <v>20200.45718999997</v>
      </c>
      <c r="L38" s="63">
        <f t="shared" si="39"/>
        <v>2545321.6814800003</v>
      </c>
      <c r="M38" s="197">
        <f>G38-L38</f>
        <v>92676.81727</v>
      </c>
      <c r="N38" s="197">
        <f>G38/L38*100-100</f>
        <v>3.6410650152522948</v>
      </c>
      <c r="O38" s="52">
        <f t="shared" si="2"/>
        <v>92.50045603210998</v>
      </c>
      <c r="P38" s="52">
        <f t="shared" si="3"/>
        <v>90.697138966471</v>
      </c>
      <c r="Q38" s="52">
        <f t="shared" si="13"/>
        <v>101.74169477064352</v>
      </c>
      <c r="R38" s="81">
        <f t="shared" si="14"/>
        <v>97.19811502125843</v>
      </c>
      <c r="S38" s="116">
        <f>SUM(S11:S37)</f>
        <v>1701221.48514</v>
      </c>
      <c r="T38" s="52">
        <f>SUM(T11:T37)</f>
        <v>1483785.60756</v>
      </c>
      <c r="U38" s="52">
        <f t="shared" si="33"/>
        <v>87.21883778924257</v>
      </c>
      <c r="V38" s="55">
        <f>SUM(V11:V37)</f>
        <v>1402581.0958</v>
      </c>
      <c r="W38" s="81">
        <f>T38/V38*100-100</f>
        <v>5.789648242313049</v>
      </c>
      <c r="X38" s="116">
        <f>SUM(X11:X37)</f>
        <v>475013.45926</v>
      </c>
      <c r="Y38" s="52">
        <f>SUM(Y11:Y37)</f>
        <v>450967.36029999994</v>
      </c>
      <c r="Z38" s="52">
        <f t="shared" si="34"/>
        <v>94.93780681552471</v>
      </c>
      <c r="AA38" s="71">
        <f>SUM(AA11:AA37)</f>
        <v>445472.61001000006</v>
      </c>
      <c r="AB38" s="118">
        <f>Y38/AA38*100-100</f>
        <v>1.2334653504008912</v>
      </c>
      <c r="AC38" s="116">
        <f>SUM(AC11:AC37)</f>
        <v>31107.060530000002</v>
      </c>
      <c r="AD38" s="55">
        <f>SUM(AD11:AD37)</f>
        <v>34155.75337</v>
      </c>
      <c r="AE38" s="52">
        <f t="shared" si="35"/>
        <v>109.80064585999631</v>
      </c>
      <c r="AF38" s="71">
        <f>SUM(AF11:AF37)</f>
        <v>27801.98453</v>
      </c>
      <c r="AG38" s="117">
        <f>AD38/AF38*100-100</f>
        <v>22.853652166966356</v>
      </c>
      <c r="AH38" s="55">
        <f>SUM(AH11:AH37)</f>
        <v>441975.95172999986</v>
      </c>
      <c r="AI38" s="55">
        <f>SUM(AI11:AI37)</f>
        <v>414704.07345</v>
      </c>
      <c r="AJ38" s="52">
        <f t="shared" si="36"/>
        <v>93.82955607126334</v>
      </c>
      <c r="AK38" s="52">
        <f>SUM(AK11:AK37)</f>
        <v>414882.1534499999</v>
      </c>
      <c r="AL38" s="118">
        <f>AI38/AK38*100-100</f>
        <v>-0.042923032123482585</v>
      </c>
      <c r="AM38" s="116">
        <f>SUM(AM11:AM37)</f>
        <v>546501.5389</v>
      </c>
      <c r="AN38" s="55">
        <f>SUM(AN11:AN37)</f>
        <v>514702.2085100001</v>
      </c>
      <c r="AO38" s="52">
        <f t="shared" si="37"/>
        <v>94.18129170248893</v>
      </c>
      <c r="AP38" s="52">
        <f>SUM(AP11:AP37)</f>
        <v>516040.25889999996</v>
      </c>
      <c r="AQ38" s="55">
        <f>AN38/AP38*100-100</f>
        <v>-0.25929186084280786</v>
      </c>
      <c r="AR38" s="52">
        <f>SUM(AR11:AR37)</f>
        <v>281909.25899999996</v>
      </c>
      <c r="AS38" s="71">
        <f>SUM(AS11:AS37)</f>
        <v>260583.34259999997</v>
      </c>
      <c r="AT38" s="71">
        <f t="shared" si="18"/>
        <v>92.43518411717014</v>
      </c>
      <c r="AU38" s="71">
        <f>SUM(AU11:AU37)</f>
        <v>266878.38087000005</v>
      </c>
      <c r="AV38" s="118">
        <f>AS38/AU38*100-100</f>
        <v>-2.358766659734229</v>
      </c>
      <c r="AW38" s="116">
        <f>SUM(AW11:AW37)</f>
        <v>125095.37799999997</v>
      </c>
      <c r="AX38" s="55">
        <f>SUM(AX11:AX37)</f>
        <v>127290.96052000001</v>
      </c>
      <c r="AY38" s="55">
        <f t="shared" si="15"/>
        <v>101.75512681211933</v>
      </c>
      <c r="AZ38" s="163">
        <f>SUM(AZ11:AZ37)</f>
        <v>116710.40608000002</v>
      </c>
      <c r="BA38" s="117">
        <f>IF((AX38/AZ38*100-100)&gt;500,"б.500,0",AX38/AZ38*100-100)</f>
        <v>9.0656478675496</v>
      </c>
      <c r="BB38" s="116">
        <f>SUM(BB11:BB37)</f>
        <v>101543.20200000002</v>
      </c>
      <c r="BC38" s="52">
        <f>SUM(BC11:BC37)</f>
        <v>103463.83287</v>
      </c>
      <c r="BD38" s="52">
        <f t="shared" si="10"/>
        <v>101.89144209771914</v>
      </c>
      <c r="BE38" s="52">
        <f>SUM(BE11:BE37)</f>
        <v>95450.94254</v>
      </c>
      <c r="BF38" s="55">
        <f>BC38/BE38*100-100</f>
        <v>8.39477339539323</v>
      </c>
      <c r="BG38" s="52">
        <f>SUM(BG11:BG37)</f>
        <v>23552.175999999996</v>
      </c>
      <c r="BH38" s="71">
        <f>SUM(BH11:BH37)</f>
        <v>23827.127650000002</v>
      </c>
      <c r="BI38" s="52">
        <f t="shared" si="11"/>
        <v>101.16741506177607</v>
      </c>
      <c r="BJ38" s="52">
        <f>SUM(BJ11:BJ37)</f>
        <v>21259.463539999997</v>
      </c>
      <c r="BK38" s="81">
        <f>BH38/BJ38*100-100</f>
        <v>12.07774648296703</v>
      </c>
      <c r="BL38" s="116">
        <f>SUM(BL11:BL37)</f>
        <v>29709.638480000005</v>
      </c>
      <c r="BM38" s="52">
        <f>SUM(BM11:BM37)</f>
        <v>25224.562799999996</v>
      </c>
      <c r="BN38" s="71">
        <f t="shared" si="38"/>
        <v>84.90363427673722</v>
      </c>
      <c r="BO38" s="52">
        <f>SUM(BO11:BO37)</f>
        <v>26345.808670000002</v>
      </c>
      <c r="BP38" s="81">
        <f>BM38/BO38*100-100</f>
        <v>-4.255879498877448</v>
      </c>
      <c r="BS38" s="10"/>
    </row>
    <row r="39" spans="1:71" s="24" customFormat="1" ht="15" customHeight="1">
      <c r="A39" s="93">
        <v>31</v>
      </c>
      <c r="B39" s="120" t="s">
        <v>116</v>
      </c>
      <c r="C39" s="121">
        <v>133085</v>
      </c>
      <c r="D39" s="121">
        <v>138570.021</v>
      </c>
      <c r="E39" s="121">
        <v>126100.237</v>
      </c>
      <c r="F39" s="121">
        <v>11759.9</v>
      </c>
      <c r="G39" s="122">
        <v>130887.71842</v>
      </c>
      <c r="H39" s="122">
        <v>129744.07782</v>
      </c>
      <c r="I39" s="122">
        <v>116799.66896000001</v>
      </c>
      <c r="J39" s="60">
        <f aca="true" t="shared" si="40" ref="J39:J80">G39-I39</f>
        <v>14088.049459999995</v>
      </c>
      <c r="K39" s="60">
        <f aca="true" t="shared" si="41" ref="K39:K80">G39-H39</f>
        <v>1143.6405999999988</v>
      </c>
      <c r="L39" s="60">
        <v>119424.16630999999</v>
      </c>
      <c r="M39" s="69">
        <f aca="true" t="shared" si="42" ref="M39:M80">G39-L39</f>
        <v>11463.552110000019</v>
      </c>
      <c r="N39" s="69">
        <f aca="true" t="shared" si="43" ref="N39:N57">G39/L39*100-100</f>
        <v>9.599022094274503</v>
      </c>
      <c r="O39" s="69">
        <f aca="true" t="shared" si="44" ref="O39:O70">G39/C39*100</f>
        <v>98.348963760003</v>
      </c>
      <c r="P39" s="69">
        <f aca="true" t="shared" si="45" ref="P39:P70">G39/D39*100</f>
        <v>94.45601398876889</v>
      </c>
      <c r="Q39" s="69">
        <f t="shared" si="13"/>
        <v>103.79656813809162</v>
      </c>
      <c r="R39" s="82">
        <f t="shared" si="14"/>
        <v>119.79735763059205</v>
      </c>
      <c r="S39" s="123">
        <v>91832.17323</v>
      </c>
      <c r="T39" s="79">
        <v>84776.56965</v>
      </c>
      <c r="U39" s="53">
        <f t="shared" si="33"/>
        <v>92.31685004085796</v>
      </c>
      <c r="V39" s="53">
        <v>76383.37723</v>
      </c>
      <c r="W39" s="193">
        <f aca="true" t="shared" si="46" ref="W39:W80">IF(((T39/V39)*100-100)&lt;500,((T39/V39)*100-100),"б.500")</f>
        <v>10.98824472597886</v>
      </c>
      <c r="X39" s="124">
        <v>22299.6</v>
      </c>
      <c r="Y39" s="79">
        <v>20083.59377</v>
      </c>
      <c r="Z39" s="69">
        <f t="shared" si="34"/>
        <v>90.06257408204632</v>
      </c>
      <c r="AA39" s="69">
        <v>20165.471869999994</v>
      </c>
      <c r="AB39" s="193">
        <f aca="true" t="shared" si="47" ref="AB39:AB80">IF(((Y39/AA39)*100-100)&lt;500,((Y39/AA39)*100-100),"б.500")</f>
        <v>-0.40603116320725974</v>
      </c>
      <c r="AC39" s="125">
        <v>1607.7</v>
      </c>
      <c r="AD39" s="60">
        <v>1615.8934399999998</v>
      </c>
      <c r="AE39" s="75">
        <f t="shared" si="35"/>
        <v>100.5096373701561</v>
      </c>
      <c r="AF39" s="75">
        <v>1211.96551</v>
      </c>
      <c r="AG39" s="12">
        <f aca="true" t="shared" si="48" ref="AG39:AG80">IF(((AD39/AF39)*100-100)&lt;500,((AD39/AF39)*100-100),"б.500")</f>
        <v>33.32833539132642</v>
      </c>
      <c r="AH39" s="20">
        <v>20566</v>
      </c>
      <c r="AI39" s="60">
        <v>18303.780229999997</v>
      </c>
      <c r="AJ39" s="69">
        <f t="shared" si="36"/>
        <v>89.00019561412039</v>
      </c>
      <c r="AK39" s="69">
        <v>18859.214689999997</v>
      </c>
      <c r="AL39" s="193">
        <f aca="true" t="shared" si="49" ref="AL39:AL80">IF(((AI39/AK39)*100-100)&lt;500,((AI39/AK39)*100-100),"б.500")</f>
        <v>-2.9451621879807988</v>
      </c>
      <c r="AM39" s="125">
        <v>14581</v>
      </c>
      <c r="AN39" s="26">
        <v>15371.48129</v>
      </c>
      <c r="AO39" s="75">
        <f t="shared" si="37"/>
        <v>105.42131054111515</v>
      </c>
      <c r="AP39" s="75">
        <v>13588.0128</v>
      </c>
      <c r="AQ39" s="12">
        <f aca="true" t="shared" si="50" ref="AQ39:AQ80">IF(((AN39/AP39)*100-100)&lt;500,((AN39/AP39)*100-100),"б.500")</f>
        <v>13.125307697678949</v>
      </c>
      <c r="AR39" s="69">
        <v>1244</v>
      </c>
      <c r="AS39" s="79">
        <v>1255.8635800000002</v>
      </c>
      <c r="AT39" s="75">
        <f aca="true" t="shared" si="51" ref="AT39:AT79">AS39/AR39*100</f>
        <v>100.95366398713827</v>
      </c>
      <c r="AU39" s="79">
        <v>1228.5551799999998</v>
      </c>
      <c r="AV39" s="193">
        <f aca="true" t="shared" si="52" ref="AV39:AV80">IF(((AS39/AU39)*100-100)&lt;500,((AS39/AU39)*100-100),"б.500")</f>
        <v>2.222806142089624</v>
      </c>
      <c r="AW39" s="110">
        <f aca="true" t="shared" si="53" ref="AW39:AX80">BB39+BG39</f>
        <v>6643.7</v>
      </c>
      <c r="AX39" s="68">
        <f t="shared" si="27"/>
        <v>8467.97035</v>
      </c>
      <c r="AY39" s="69">
        <f t="shared" si="15"/>
        <v>127.45865030028448</v>
      </c>
      <c r="AZ39" s="69">
        <f t="shared" si="16"/>
        <v>7150.84193</v>
      </c>
      <c r="BA39" s="12">
        <f aca="true" t="shared" si="54" ref="BA39:BA80">IF(((AX39/AZ39)*100-100)&lt;500,((AX39/AZ39)*100-100),"б.500")</f>
        <v>18.419207596720028</v>
      </c>
      <c r="BB39" s="69">
        <v>4600</v>
      </c>
      <c r="BC39" s="79">
        <v>6333.8706999999995</v>
      </c>
      <c r="BD39" s="69">
        <f t="shared" si="10"/>
        <v>137.69284130434784</v>
      </c>
      <c r="BE39" s="69">
        <v>5322.94428</v>
      </c>
      <c r="BF39" s="12">
        <f>IF(((BC39/BE39)*100-100)&lt;500,((BC39/BE39)*100-100),"б.500")</f>
        <v>18.99186553198335</v>
      </c>
      <c r="BG39" s="69">
        <v>2043.7</v>
      </c>
      <c r="BH39" s="79">
        <v>2134.09965</v>
      </c>
      <c r="BI39" s="69">
        <f t="shared" si="11"/>
        <v>104.42333268092186</v>
      </c>
      <c r="BJ39" s="72">
        <v>1827.8976499999999</v>
      </c>
      <c r="BK39" s="193">
        <f aca="true" t="shared" si="55" ref="BK39:BK80">IF(((BH39/BJ39)*100-100)&lt;500,((BH39/BJ39)*100-100),"б.500")</f>
        <v>16.75159437947744</v>
      </c>
      <c r="BL39" s="84">
        <v>2137.3</v>
      </c>
      <c r="BM39" s="84">
        <v>1051.30754</v>
      </c>
      <c r="BN39" s="75">
        <f t="shared" si="38"/>
        <v>49.18858091985215</v>
      </c>
      <c r="BO39" s="69">
        <v>1741.9412599999998</v>
      </c>
      <c r="BP39" s="193">
        <f aca="true" t="shared" si="56" ref="BP39:BP80">IF(((BM39/BO39)*100-100)&lt;500,((BM39/BO39)*100-100),"б.500")</f>
        <v>-39.64735986562486</v>
      </c>
      <c r="BR39" s="10"/>
      <c r="BS39" s="10"/>
    </row>
    <row r="40" spans="1:71" s="24" customFormat="1" ht="15" customHeight="1">
      <c r="A40" s="94">
        <v>32</v>
      </c>
      <c r="B40" s="126" t="s">
        <v>117</v>
      </c>
      <c r="C40" s="105">
        <v>12650</v>
      </c>
      <c r="D40" s="105">
        <v>12650</v>
      </c>
      <c r="E40" s="105">
        <v>11554.129</v>
      </c>
      <c r="F40" s="105">
        <v>1075.141</v>
      </c>
      <c r="G40" s="106">
        <v>11893.27376</v>
      </c>
      <c r="H40" s="106">
        <v>11885.41289</v>
      </c>
      <c r="I40" s="106">
        <v>10695.2267</v>
      </c>
      <c r="J40" s="60">
        <f t="shared" si="40"/>
        <v>1198.0470600000008</v>
      </c>
      <c r="K40" s="60">
        <f t="shared" si="41"/>
        <v>7.860870000000432</v>
      </c>
      <c r="L40" s="61">
        <v>11544.47667</v>
      </c>
      <c r="M40" s="69">
        <f t="shared" si="42"/>
        <v>348.79709</v>
      </c>
      <c r="N40" s="69">
        <f t="shared" si="43"/>
        <v>3.021333057967013</v>
      </c>
      <c r="O40" s="69">
        <f t="shared" si="44"/>
        <v>94.01797438735177</v>
      </c>
      <c r="P40" s="69">
        <f t="shared" si="45"/>
        <v>94.01797438735177</v>
      </c>
      <c r="Q40" s="69">
        <f t="shared" si="13"/>
        <v>102.93526894151866</v>
      </c>
      <c r="R40" s="82">
        <f t="shared" si="14"/>
        <v>111.43162245696152</v>
      </c>
      <c r="S40" s="114">
        <v>6706.3</v>
      </c>
      <c r="T40" s="79">
        <v>6257.22551</v>
      </c>
      <c r="U40" s="53">
        <f t="shared" si="33"/>
        <v>93.30369219987176</v>
      </c>
      <c r="V40" s="54">
        <v>5576.60621</v>
      </c>
      <c r="W40" s="193">
        <f t="shared" si="46"/>
        <v>12.204901590137567</v>
      </c>
      <c r="X40" s="115">
        <v>3430.65</v>
      </c>
      <c r="Y40" s="79">
        <v>3049.26302</v>
      </c>
      <c r="Z40" s="69">
        <f t="shared" si="34"/>
        <v>88.88295279320245</v>
      </c>
      <c r="AA40" s="70">
        <v>3344.8188100000007</v>
      </c>
      <c r="AB40" s="193">
        <f t="shared" si="47"/>
        <v>-8.836227215548348</v>
      </c>
      <c r="AC40" s="115">
        <v>34.9</v>
      </c>
      <c r="AD40" s="60">
        <v>34.49942</v>
      </c>
      <c r="AE40" s="75">
        <f t="shared" si="35"/>
        <v>98.85220630372493</v>
      </c>
      <c r="AF40" s="76">
        <v>64.81536</v>
      </c>
      <c r="AG40" s="12">
        <f t="shared" si="48"/>
        <v>-46.772771145604985</v>
      </c>
      <c r="AH40" s="20">
        <v>3395.75</v>
      </c>
      <c r="AI40" s="60">
        <v>3014.7636</v>
      </c>
      <c r="AJ40" s="70">
        <f t="shared" si="36"/>
        <v>88.78049326363838</v>
      </c>
      <c r="AK40" s="70">
        <v>3280.0034500000006</v>
      </c>
      <c r="AL40" s="193">
        <f t="shared" si="49"/>
        <v>-8.086572286989522</v>
      </c>
      <c r="AM40" s="115">
        <v>2415.7</v>
      </c>
      <c r="AN40" s="26">
        <v>2316.4449</v>
      </c>
      <c r="AO40" s="76">
        <f t="shared" si="37"/>
        <v>95.89124891335845</v>
      </c>
      <c r="AP40" s="76">
        <v>2524.03838</v>
      </c>
      <c r="AQ40" s="12">
        <f t="shared" si="50"/>
        <v>-8.22465623521937</v>
      </c>
      <c r="AR40" s="70">
        <v>2189</v>
      </c>
      <c r="AS40" s="79">
        <v>1996.6065</v>
      </c>
      <c r="AT40" s="68">
        <f t="shared" si="51"/>
        <v>91.21089538602102</v>
      </c>
      <c r="AU40" s="79">
        <v>2305.6996200000003</v>
      </c>
      <c r="AV40" s="193">
        <f t="shared" si="52"/>
        <v>-13.405610918216667</v>
      </c>
      <c r="AW40" s="110">
        <f t="shared" si="53"/>
        <v>16.8</v>
      </c>
      <c r="AX40" s="68">
        <f t="shared" si="27"/>
        <v>12.314</v>
      </c>
      <c r="AY40" s="68">
        <f t="shared" si="15"/>
        <v>73.29761904761905</v>
      </c>
      <c r="AZ40" s="68">
        <f t="shared" si="16"/>
        <v>14.972</v>
      </c>
      <c r="BA40" s="12">
        <f t="shared" si="54"/>
        <v>-17.753139193160564</v>
      </c>
      <c r="BB40" s="68">
        <v>0</v>
      </c>
      <c r="BC40" s="133">
        <v>0</v>
      </c>
      <c r="BD40" s="68"/>
      <c r="BE40" s="68">
        <v>0</v>
      </c>
      <c r="BF40" s="12"/>
      <c r="BG40" s="68">
        <v>16.8</v>
      </c>
      <c r="BH40" s="79">
        <v>12.314</v>
      </c>
      <c r="BI40" s="68">
        <f t="shared" si="11"/>
        <v>73.29761904761905</v>
      </c>
      <c r="BJ40" s="68">
        <v>14.972</v>
      </c>
      <c r="BK40" s="193">
        <f t="shared" si="55"/>
        <v>-17.753139193160564</v>
      </c>
      <c r="BL40" s="84">
        <v>2.2</v>
      </c>
      <c r="BM40" s="84">
        <v>0.9112</v>
      </c>
      <c r="BN40" s="74">
        <f t="shared" si="38"/>
        <v>41.418181818181814</v>
      </c>
      <c r="BO40" s="68">
        <v>2.07965</v>
      </c>
      <c r="BP40" s="193">
        <f t="shared" si="56"/>
        <v>-56.18493496501815</v>
      </c>
      <c r="BR40" s="10"/>
      <c r="BS40" s="10"/>
    </row>
    <row r="41" spans="1:71" s="24" customFormat="1" ht="15" customHeight="1">
      <c r="A41" s="94">
        <v>33</v>
      </c>
      <c r="B41" s="126" t="s">
        <v>49</v>
      </c>
      <c r="C41" s="105">
        <v>137863.704</v>
      </c>
      <c r="D41" s="105">
        <v>137863.704</v>
      </c>
      <c r="E41" s="105">
        <v>122634.901</v>
      </c>
      <c r="F41" s="105">
        <v>14995.362</v>
      </c>
      <c r="G41" s="112">
        <v>119172.63728000001</v>
      </c>
      <c r="H41" s="112">
        <v>117883.53333</v>
      </c>
      <c r="I41" s="112">
        <v>105626.74938</v>
      </c>
      <c r="J41" s="60">
        <f t="shared" si="40"/>
        <v>13545.887900000016</v>
      </c>
      <c r="K41" s="60">
        <f t="shared" si="41"/>
        <v>1289.1039500000043</v>
      </c>
      <c r="L41" s="61">
        <v>115090.89887</v>
      </c>
      <c r="M41" s="69">
        <f t="shared" si="42"/>
        <v>4081.7384100000054</v>
      </c>
      <c r="N41" s="69">
        <f t="shared" si="43"/>
        <v>3.546534478465162</v>
      </c>
      <c r="O41" s="69">
        <f t="shared" si="44"/>
        <v>86.44235851954188</v>
      </c>
      <c r="P41" s="69">
        <f t="shared" si="45"/>
        <v>86.44235851954188</v>
      </c>
      <c r="Q41" s="69">
        <f t="shared" si="13"/>
        <v>97.17677130101814</v>
      </c>
      <c r="R41" s="82">
        <f t="shared" si="14"/>
        <v>90.33385055992657</v>
      </c>
      <c r="S41" s="114">
        <v>100828.927</v>
      </c>
      <c r="T41" s="79">
        <v>85907.79345999999</v>
      </c>
      <c r="U41" s="53">
        <f t="shared" si="33"/>
        <v>85.20153493252982</v>
      </c>
      <c r="V41" s="54">
        <v>80735.2242</v>
      </c>
      <c r="W41" s="193">
        <f t="shared" si="46"/>
        <v>6.4068308613181415</v>
      </c>
      <c r="X41" s="115">
        <v>12109.963</v>
      </c>
      <c r="Y41" s="79">
        <v>10804.81856</v>
      </c>
      <c r="Z41" s="69">
        <f t="shared" si="34"/>
        <v>89.22255633646444</v>
      </c>
      <c r="AA41" s="70">
        <v>11328.23008</v>
      </c>
      <c r="AB41" s="193">
        <f t="shared" si="47"/>
        <v>-4.620417455362983</v>
      </c>
      <c r="AC41" s="115">
        <v>2001.268</v>
      </c>
      <c r="AD41" s="60">
        <v>1740.83206</v>
      </c>
      <c r="AE41" s="75">
        <f t="shared" si="35"/>
        <v>86.98645358842494</v>
      </c>
      <c r="AF41" s="76">
        <v>1865.26074</v>
      </c>
      <c r="AG41" s="12">
        <f t="shared" si="48"/>
        <v>-6.6708464576378645</v>
      </c>
      <c r="AH41" s="20">
        <v>10083.695</v>
      </c>
      <c r="AI41" s="60">
        <v>9009.4855</v>
      </c>
      <c r="AJ41" s="70">
        <f t="shared" si="36"/>
        <v>89.34706474164481</v>
      </c>
      <c r="AK41" s="70">
        <v>9453.71934</v>
      </c>
      <c r="AL41" s="193">
        <f t="shared" si="49"/>
        <v>-4.699037744016621</v>
      </c>
      <c r="AM41" s="115">
        <v>18788.61</v>
      </c>
      <c r="AN41" s="26">
        <v>16496.88527</v>
      </c>
      <c r="AO41" s="76">
        <f t="shared" si="37"/>
        <v>87.80258502358609</v>
      </c>
      <c r="AP41" s="76">
        <v>17281.96571</v>
      </c>
      <c r="AQ41" s="12">
        <f t="shared" si="50"/>
        <v>-4.542772814007634</v>
      </c>
      <c r="AR41" s="70">
        <v>5707.901</v>
      </c>
      <c r="AS41" s="79">
        <v>5136.963650000001</v>
      </c>
      <c r="AT41" s="68">
        <f t="shared" si="51"/>
        <v>89.99742024257255</v>
      </c>
      <c r="AU41" s="79">
        <v>5120.57371</v>
      </c>
      <c r="AV41" s="193">
        <f t="shared" si="52"/>
        <v>0.3200801497690122</v>
      </c>
      <c r="AW41" s="110">
        <f t="shared" si="53"/>
        <v>4157.7119999999995</v>
      </c>
      <c r="AX41" s="68">
        <f t="shared" si="27"/>
        <v>4208.67062</v>
      </c>
      <c r="AY41" s="68">
        <f t="shared" si="15"/>
        <v>101.22564092943426</v>
      </c>
      <c r="AZ41" s="68">
        <f t="shared" si="16"/>
        <v>3751.33575</v>
      </c>
      <c r="BA41" s="12">
        <f t="shared" si="54"/>
        <v>12.191254008655434</v>
      </c>
      <c r="BB41" s="68">
        <v>3399.022</v>
      </c>
      <c r="BC41" s="133">
        <v>3516.6739000000002</v>
      </c>
      <c r="BD41" s="68">
        <f t="shared" si="10"/>
        <v>103.46134564589462</v>
      </c>
      <c r="BE41" s="68">
        <v>3076.52164</v>
      </c>
      <c r="BF41" s="12">
        <f aca="true" t="shared" si="57" ref="BF41:BF67">IF(((BC41/BE41)*100-100)&lt;500,((BC41/BE41)*100-100),"б.500")</f>
        <v>14.306815017234854</v>
      </c>
      <c r="BG41" s="68">
        <v>758.69</v>
      </c>
      <c r="BH41" s="79">
        <v>691.99672</v>
      </c>
      <c r="BI41" s="68">
        <f t="shared" si="11"/>
        <v>91.20941623060801</v>
      </c>
      <c r="BJ41" s="68">
        <v>674.81411</v>
      </c>
      <c r="BK41" s="193">
        <f t="shared" si="55"/>
        <v>2.5462730765958526</v>
      </c>
      <c r="BL41" s="84">
        <v>1262.029</v>
      </c>
      <c r="BM41" s="84">
        <v>772.1954999999999</v>
      </c>
      <c r="BN41" s="75">
        <f t="shared" si="38"/>
        <v>61.18682692711498</v>
      </c>
      <c r="BO41" s="69">
        <v>1139.8114600000001</v>
      </c>
      <c r="BP41" s="193">
        <f t="shared" si="56"/>
        <v>-32.25234812080238</v>
      </c>
      <c r="BR41" s="10"/>
      <c r="BS41" s="10"/>
    </row>
    <row r="42" spans="1:71" s="24" customFormat="1" ht="15" customHeight="1">
      <c r="A42" s="94">
        <v>34</v>
      </c>
      <c r="B42" s="95" t="s">
        <v>50</v>
      </c>
      <c r="C42" s="105">
        <v>30412.098</v>
      </c>
      <c r="D42" s="105">
        <v>31132.098</v>
      </c>
      <c r="E42" s="105">
        <v>28770.452</v>
      </c>
      <c r="F42" s="105">
        <v>3585.38</v>
      </c>
      <c r="G42" s="112">
        <v>29073.917490000003</v>
      </c>
      <c r="H42" s="112">
        <v>28769.444440000003</v>
      </c>
      <c r="I42" s="112">
        <v>26069.984819999998</v>
      </c>
      <c r="J42" s="60">
        <f t="shared" si="40"/>
        <v>3003.9326700000056</v>
      </c>
      <c r="K42" s="60">
        <f t="shared" si="41"/>
        <v>304.4730500000005</v>
      </c>
      <c r="L42" s="61">
        <v>26400.78468</v>
      </c>
      <c r="M42" s="69">
        <f t="shared" si="42"/>
        <v>2673.132810000003</v>
      </c>
      <c r="N42" s="69">
        <f t="shared" si="43"/>
        <v>10.125202119560655</v>
      </c>
      <c r="O42" s="69">
        <f t="shared" si="44"/>
        <v>95.59984151701735</v>
      </c>
      <c r="P42" s="69">
        <f t="shared" si="45"/>
        <v>93.38887950950175</v>
      </c>
      <c r="Q42" s="69">
        <f t="shared" si="13"/>
        <v>101.05478179487761</v>
      </c>
      <c r="R42" s="82">
        <f t="shared" si="14"/>
        <v>83.7828255303484</v>
      </c>
      <c r="S42" s="114">
        <v>12069.978</v>
      </c>
      <c r="T42" s="79">
        <v>12453.62954</v>
      </c>
      <c r="U42" s="53">
        <f t="shared" si="33"/>
        <v>103.17856039174222</v>
      </c>
      <c r="V42" s="54">
        <v>9640.906289999999</v>
      </c>
      <c r="W42" s="193">
        <f t="shared" si="46"/>
        <v>29.174884242132805</v>
      </c>
      <c r="X42" s="115">
        <v>14392.817</v>
      </c>
      <c r="Y42" s="79">
        <v>12685.79942</v>
      </c>
      <c r="Z42" s="69">
        <f t="shared" si="34"/>
        <v>88.13979514920534</v>
      </c>
      <c r="AA42" s="70">
        <v>12202.918399999999</v>
      </c>
      <c r="AB42" s="193">
        <f t="shared" si="47"/>
        <v>3.9570945586262525</v>
      </c>
      <c r="AC42" s="115">
        <v>878.397</v>
      </c>
      <c r="AD42" s="60">
        <v>1503.18928</v>
      </c>
      <c r="AE42" s="75">
        <f t="shared" si="35"/>
        <v>171.12869010253905</v>
      </c>
      <c r="AF42" s="76">
        <v>749.36762</v>
      </c>
      <c r="AG42" s="12">
        <f t="shared" si="48"/>
        <v>100.59437315959823</v>
      </c>
      <c r="AH42" s="20">
        <v>13514.42</v>
      </c>
      <c r="AI42" s="60">
        <v>11182.61014</v>
      </c>
      <c r="AJ42" s="70">
        <f t="shared" si="36"/>
        <v>82.7457644501207</v>
      </c>
      <c r="AK42" s="70">
        <v>11453.55078</v>
      </c>
      <c r="AL42" s="193">
        <f t="shared" si="49"/>
        <v>-2.365560211014312</v>
      </c>
      <c r="AM42" s="115">
        <v>3029.132</v>
      </c>
      <c r="AN42" s="26">
        <v>2722.3511000000003</v>
      </c>
      <c r="AO42" s="76">
        <f t="shared" si="37"/>
        <v>89.8723165580107</v>
      </c>
      <c r="AP42" s="76">
        <v>2634.33714</v>
      </c>
      <c r="AQ42" s="12">
        <f t="shared" si="50"/>
        <v>3.3410287037140733</v>
      </c>
      <c r="AR42" s="70">
        <v>206.548</v>
      </c>
      <c r="AS42" s="79">
        <v>314.68239</v>
      </c>
      <c r="AT42" s="68">
        <f t="shared" si="51"/>
        <v>152.35315277804676</v>
      </c>
      <c r="AU42" s="79">
        <v>192.04679000000002</v>
      </c>
      <c r="AV42" s="193">
        <f t="shared" si="52"/>
        <v>63.85714647977193</v>
      </c>
      <c r="AW42" s="110">
        <f t="shared" si="53"/>
        <v>1505.028</v>
      </c>
      <c r="AX42" s="68">
        <f t="shared" si="27"/>
        <v>884.62169</v>
      </c>
      <c r="AY42" s="68">
        <f t="shared" si="15"/>
        <v>58.77775629423505</v>
      </c>
      <c r="AZ42" s="68">
        <f t="shared" si="16"/>
        <v>1741.93106</v>
      </c>
      <c r="BA42" s="12">
        <f t="shared" si="54"/>
        <v>-49.21603326827412</v>
      </c>
      <c r="BB42" s="68">
        <v>1302.645</v>
      </c>
      <c r="BC42" s="133">
        <v>544.71426</v>
      </c>
      <c r="BD42" s="68">
        <f t="shared" si="10"/>
        <v>41.81601741072971</v>
      </c>
      <c r="BE42" s="68">
        <v>1504.3282199999999</v>
      </c>
      <c r="BF42" s="12">
        <f t="shared" si="57"/>
        <v>-63.790198657577534</v>
      </c>
      <c r="BG42" s="68">
        <v>202.383</v>
      </c>
      <c r="BH42" s="79">
        <v>339.90743</v>
      </c>
      <c r="BI42" s="68">
        <f t="shared" si="11"/>
        <v>167.95256024468458</v>
      </c>
      <c r="BJ42" s="68">
        <v>237.60284</v>
      </c>
      <c r="BK42" s="193">
        <f t="shared" si="55"/>
        <v>43.05697271968634</v>
      </c>
      <c r="BL42" s="84">
        <v>22.36</v>
      </c>
      <c r="BM42" s="84">
        <v>16.791220000000003</v>
      </c>
      <c r="BN42" s="74">
        <f t="shared" si="38"/>
        <v>75.0949016100179</v>
      </c>
      <c r="BO42" s="68">
        <v>20.66161</v>
      </c>
      <c r="BP42" s="193">
        <f t="shared" si="56"/>
        <v>-18.732276913560924</v>
      </c>
      <c r="BR42" s="10"/>
      <c r="BS42" s="10"/>
    </row>
    <row r="43" spans="1:71" s="24" customFormat="1" ht="15" customHeight="1">
      <c r="A43" s="94">
        <v>35</v>
      </c>
      <c r="B43" s="95" t="s">
        <v>51</v>
      </c>
      <c r="C43" s="105">
        <v>70695.4</v>
      </c>
      <c r="D43" s="105">
        <v>70695.4</v>
      </c>
      <c r="E43" s="105">
        <v>63208.331</v>
      </c>
      <c r="F43" s="105">
        <v>6270.989</v>
      </c>
      <c r="G43" s="112">
        <v>64692.93638</v>
      </c>
      <c r="H43" s="112">
        <v>63843.19254</v>
      </c>
      <c r="I43" s="112">
        <v>58024.35421</v>
      </c>
      <c r="J43" s="60">
        <f t="shared" si="40"/>
        <v>6668.5821700000015</v>
      </c>
      <c r="K43" s="60">
        <f t="shared" si="41"/>
        <v>849.7438400000028</v>
      </c>
      <c r="L43" s="61">
        <v>59917.97657</v>
      </c>
      <c r="M43" s="69">
        <f t="shared" si="42"/>
        <v>4774.95981</v>
      </c>
      <c r="N43" s="69">
        <f t="shared" si="43"/>
        <v>7.969160648176413</v>
      </c>
      <c r="O43" s="69">
        <f t="shared" si="44"/>
        <v>91.50940001754005</v>
      </c>
      <c r="P43" s="69">
        <f t="shared" si="45"/>
        <v>91.50940001754005</v>
      </c>
      <c r="Q43" s="69">
        <f t="shared" si="13"/>
        <v>102.34874953429794</v>
      </c>
      <c r="R43" s="82">
        <f t="shared" si="14"/>
        <v>106.34019881074583</v>
      </c>
      <c r="S43" s="114">
        <v>46017</v>
      </c>
      <c r="T43" s="79">
        <v>41545.22959</v>
      </c>
      <c r="U43" s="53">
        <f t="shared" si="33"/>
        <v>90.28235128322143</v>
      </c>
      <c r="V43" s="54">
        <v>38273.24946</v>
      </c>
      <c r="W43" s="193">
        <f t="shared" si="46"/>
        <v>8.549000087958575</v>
      </c>
      <c r="X43" s="115">
        <v>6023</v>
      </c>
      <c r="Y43" s="79">
        <v>5855.69964</v>
      </c>
      <c r="Z43" s="69">
        <f t="shared" si="34"/>
        <v>97.22230848414412</v>
      </c>
      <c r="AA43" s="70">
        <v>6143.29893</v>
      </c>
      <c r="AB43" s="193">
        <f t="shared" si="47"/>
        <v>-4.681512218061641</v>
      </c>
      <c r="AC43" s="115">
        <v>428</v>
      </c>
      <c r="AD43" s="60">
        <v>1160.60393</v>
      </c>
      <c r="AE43" s="75">
        <f t="shared" si="35"/>
        <v>271.1691425233645</v>
      </c>
      <c r="AF43" s="76">
        <v>1096.68643</v>
      </c>
      <c r="AG43" s="12">
        <f t="shared" si="48"/>
        <v>5.8282384327487335</v>
      </c>
      <c r="AH43" s="20">
        <v>5595</v>
      </c>
      <c r="AI43" s="60">
        <v>4695.09571</v>
      </c>
      <c r="AJ43" s="70">
        <f t="shared" si="36"/>
        <v>83.91591974977658</v>
      </c>
      <c r="AK43" s="70">
        <v>5052.8625</v>
      </c>
      <c r="AL43" s="193">
        <f t="shared" si="49"/>
        <v>-7.080477452137288</v>
      </c>
      <c r="AM43" s="115">
        <v>10053</v>
      </c>
      <c r="AN43" s="26">
        <v>9108.8703</v>
      </c>
      <c r="AO43" s="76">
        <f t="shared" si="37"/>
        <v>90.60847806624889</v>
      </c>
      <c r="AP43" s="76">
        <v>8098.20659</v>
      </c>
      <c r="AQ43" s="12">
        <f t="shared" si="50"/>
        <v>12.48009295351899</v>
      </c>
      <c r="AR43" s="70">
        <v>150</v>
      </c>
      <c r="AS43" s="79">
        <v>137.37971</v>
      </c>
      <c r="AT43" s="68">
        <f t="shared" si="51"/>
        <v>91.58647333333333</v>
      </c>
      <c r="AU43" s="79">
        <v>151.6</v>
      </c>
      <c r="AV43" s="193">
        <f t="shared" si="52"/>
        <v>-9.380138522427444</v>
      </c>
      <c r="AW43" s="110">
        <f t="shared" si="53"/>
        <v>7247</v>
      </c>
      <c r="AX43" s="68">
        <f t="shared" si="27"/>
        <v>7300.580779999999</v>
      </c>
      <c r="AY43" s="68">
        <f t="shared" si="15"/>
        <v>100.73935117979853</v>
      </c>
      <c r="AZ43" s="68">
        <f t="shared" si="16"/>
        <v>6080.33554</v>
      </c>
      <c r="BA43" s="12">
        <f t="shared" si="54"/>
        <v>20.068715484080002</v>
      </c>
      <c r="BB43" s="68">
        <v>5937</v>
      </c>
      <c r="BC43" s="133">
        <v>5987.51125</v>
      </c>
      <c r="BD43" s="68">
        <f t="shared" si="10"/>
        <v>100.85078743473134</v>
      </c>
      <c r="BE43" s="68">
        <v>4953.22368</v>
      </c>
      <c r="BF43" s="12">
        <f t="shared" si="57"/>
        <v>20.88109959936233</v>
      </c>
      <c r="BG43" s="68">
        <v>1310</v>
      </c>
      <c r="BH43" s="79">
        <v>1313.06953</v>
      </c>
      <c r="BI43" s="68">
        <f t="shared" si="11"/>
        <v>100.23431526717556</v>
      </c>
      <c r="BJ43" s="68">
        <v>1127.1118600000002</v>
      </c>
      <c r="BK43" s="193">
        <f t="shared" si="55"/>
        <v>16.498599349313906</v>
      </c>
      <c r="BL43" s="84">
        <v>1160</v>
      </c>
      <c r="BM43" s="84">
        <v>617.1527500000001</v>
      </c>
      <c r="BN43" s="74">
        <f t="shared" si="38"/>
        <v>53.20282327586207</v>
      </c>
      <c r="BO43" s="68">
        <v>1095.2808499999999</v>
      </c>
      <c r="BP43" s="193">
        <f t="shared" si="56"/>
        <v>-43.65347024920593</v>
      </c>
      <c r="BR43" s="10"/>
      <c r="BS43" s="10"/>
    </row>
    <row r="44" spans="1:71" s="24" customFormat="1" ht="15" customHeight="1">
      <c r="A44" s="94">
        <v>36</v>
      </c>
      <c r="B44" s="95" t="s">
        <v>52</v>
      </c>
      <c r="C44" s="105">
        <v>117761.9</v>
      </c>
      <c r="D44" s="105">
        <v>118216.9</v>
      </c>
      <c r="E44" s="105">
        <v>107102.195</v>
      </c>
      <c r="F44" s="105">
        <v>11017.945</v>
      </c>
      <c r="G44" s="112">
        <v>98267.57908000001</v>
      </c>
      <c r="H44" s="112">
        <v>97188.14882999999</v>
      </c>
      <c r="I44" s="112">
        <v>88182.57915</v>
      </c>
      <c r="J44" s="60">
        <f t="shared" si="40"/>
        <v>10084.999930000005</v>
      </c>
      <c r="K44" s="60">
        <f t="shared" si="41"/>
        <v>1079.4302500000194</v>
      </c>
      <c r="L44" s="61">
        <v>105791.90021</v>
      </c>
      <c r="M44" s="69">
        <f t="shared" si="42"/>
        <v>-7524.321129999997</v>
      </c>
      <c r="N44" s="69">
        <f t="shared" si="43"/>
        <v>-7.112379222855438</v>
      </c>
      <c r="O44" s="69">
        <f t="shared" si="44"/>
        <v>83.44598641835773</v>
      </c>
      <c r="P44" s="69">
        <f t="shared" si="45"/>
        <v>83.12481470923363</v>
      </c>
      <c r="Q44" s="69">
        <f t="shared" si="13"/>
        <v>91.75122795569223</v>
      </c>
      <c r="R44" s="82">
        <f t="shared" si="14"/>
        <v>91.5324947619543</v>
      </c>
      <c r="S44" s="114">
        <v>75683.014</v>
      </c>
      <c r="T44" s="79">
        <v>59847.6933</v>
      </c>
      <c r="U44" s="53">
        <f t="shared" si="33"/>
        <v>79.07678372851272</v>
      </c>
      <c r="V44" s="54">
        <v>66233.19679999999</v>
      </c>
      <c r="W44" s="193">
        <f t="shared" si="46"/>
        <v>-9.640941111874568</v>
      </c>
      <c r="X44" s="115">
        <v>14975.718</v>
      </c>
      <c r="Y44" s="79">
        <v>13256.15066</v>
      </c>
      <c r="Z44" s="69">
        <f t="shared" si="34"/>
        <v>88.51763007289533</v>
      </c>
      <c r="AA44" s="70">
        <v>14976.915439999997</v>
      </c>
      <c r="AB44" s="193">
        <f t="shared" si="47"/>
        <v>-11.489447122097104</v>
      </c>
      <c r="AC44" s="115">
        <v>1455.881</v>
      </c>
      <c r="AD44" s="60">
        <v>1757.5624</v>
      </c>
      <c r="AE44" s="75">
        <f t="shared" si="35"/>
        <v>120.72156996347915</v>
      </c>
      <c r="AF44" s="76">
        <v>1369.4481</v>
      </c>
      <c r="AG44" s="12">
        <f t="shared" si="48"/>
        <v>28.340927998658714</v>
      </c>
      <c r="AH44" s="20">
        <v>13444.837</v>
      </c>
      <c r="AI44" s="60">
        <v>11452.78277</v>
      </c>
      <c r="AJ44" s="70">
        <f t="shared" si="36"/>
        <v>85.18350032804413</v>
      </c>
      <c r="AK44" s="70">
        <v>13509.225669999998</v>
      </c>
      <c r="AL44" s="193">
        <f t="shared" si="49"/>
        <v>-15.22250756804479</v>
      </c>
      <c r="AM44" s="115">
        <v>13654.079</v>
      </c>
      <c r="AN44" s="26">
        <v>12285.1655</v>
      </c>
      <c r="AO44" s="76">
        <f t="shared" si="37"/>
        <v>89.97432562093715</v>
      </c>
      <c r="AP44" s="76">
        <v>12572.17137</v>
      </c>
      <c r="AQ44" s="12">
        <f t="shared" si="50"/>
        <v>-2.282866352624353</v>
      </c>
      <c r="AR44" s="70">
        <v>1900</v>
      </c>
      <c r="AS44" s="79">
        <v>1397.613</v>
      </c>
      <c r="AT44" s="68">
        <f t="shared" si="51"/>
        <v>73.55857894736843</v>
      </c>
      <c r="AU44" s="79">
        <v>1806.68576</v>
      </c>
      <c r="AV44" s="193">
        <f t="shared" si="52"/>
        <v>-22.642164401627866</v>
      </c>
      <c r="AW44" s="110">
        <f t="shared" si="53"/>
        <v>11960</v>
      </c>
      <c r="AX44" s="68">
        <f t="shared" si="27"/>
        <v>11277.92935</v>
      </c>
      <c r="AY44" s="68">
        <f t="shared" si="15"/>
        <v>94.29706814381271</v>
      </c>
      <c r="AZ44" s="68">
        <f t="shared" si="16"/>
        <v>10520.87615</v>
      </c>
      <c r="BA44" s="12">
        <f t="shared" si="54"/>
        <v>7.195723903659882</v>
      </c>
      <c r="BB44" s="68">
        <v>8750</v>
      </c>
      <c r="BC44" s="133">
        <v>7700.754870000001</v>
      </c>
      <c r="BD44" s="68">
        <f t="shared" si="10"/>
        <v>88.0086270857143</v>
      </c>
      <c r="BE44" s="68">
        <v>7564.62216</v>
      </c>
      <c r="BF44" s="12">
        <f t="shared" si="57"/>
        <v>1.799596954357341</v>
      </c>
      <c r="BG44" s="68">
        <v>3210</v>
      </c>
      <c r="BH44" s="79">
        <v>3577.17448</v>
      </c>
      <c r="BI44" s="68">
        <f t="shared" si="11"/>
        <v>111.43845732087227</v>
      </c>
      <c r="BJ44" s="68">
        <v>2956.25399</v>
      </c>
      <c r="BK44" s="193">
        <f t="shared" si="55"/>
        <v>21.003624590456795</v>
      </c>
      <c r="BL44" s="84">
        <v>1351.984</v>
      </c>
      <c r="BM44" s="84">
        <v>1058.6416199999999</v>
      </c>
      <c r="BN44" s="74">
        <f t="shared" si="38"/>
        <v>78.30282163102521</v>
      </c>
      <c r="BO44" s="68">
        <v>1215.79066</v>
      </c>
      <c r="BP44" s="193">
        <f t="shared" si="56"/>
        <v>-12.925666002402096</v>
      </c>
      <c r="BR44" s="10"/>
      <c r="BS44" s="10"/>
    </row>
    <row r="45" spans="1:71" s="24" customFormat="1" ht="15" customHeight="1">
      <c r="A45" s="94">
        <v>37</v>
      </c>
      <c r="B45" s="95" t="s">
        <v>53</v>
      </c>
      <c r="C45" s="105">
        <v>133250</v>
      </c>
      <c r="D45" s="105">
        <v>133250</v>
      </c>
      <c r="E45" s="105">
        <v>114021.84</v>
      </c>
      <c r="F45" s="105">
        <v>15626.738</v>
      </c>
      <c r="G45" s="112">
        <v>103216.04848</v>
      </c>
      <c r="H45" s="112">
        <v>102670.67345999999</v>
      </c>
      <c r="I45" s="112">
        <v>92145.50289999999</v>
      </c>
      <c r="J45" s="60">
        <f t="shared" si="40"/>
        <v>11070.545580000005</v>
      </c>
      <c r="K45" s="60">
        <f t="shared" si="41"/>
        <v>545.3750200000068</v>
      </c>
      <c r="L45" s="61">
        <v>113508.69859000001</v>
      </c>
      <c r="M45" s="69">
        <f t="shared" si="42"/>
        <v>-10292.650110000017</v>
      </c>
      <c r="N45" s="69">
        <f t="shared" si="43"/>
        <v>-9.067719247824044</v>
      </c>
      <c r="O45" s="69">
        <f t="shared" si="44"/>
        <v>77.46044914071294</v>
      </c>
      <c r="P45" s="69">
        <f t="shared" si="45"/>
        <v>77.46044914071294</v>
      </c>
      <c r="Q45" s="69">
        <f t="shared" si="13"/>
        <v>90.52305109266786</v>
      </c>
      <c r="R45" s="82">
        <f t="shared" si="14"/>
        <v>70.84361163539062</v>
      </c>
      <c r="S45" s="114">
        <v>99477</v>
      </c>
      <c r="T45" s="79">
        <v>71903.47628</v>
      </c>
      <c r="U45" s="53">
        <f t="shared" si="33"/>
        <v>72.28150856982016</v>
      </c>
      <c r="V45" s="54">
        <v>82793.76352</v>
      </c>
      <c r="W45" s="193">
        <f t="shared" si="46"/>
        <v>-13.15351154120357</v>
      </c>
      <c r="X45" s="115">
        <v>6554.9</v>
      </c>
      <c r="Y45" s="79">
        <v>7420.5417</v>
      </c>
      <c r="Z45" s="69">
        <f t="shared" si="34"/>
        <v>113.20602450075516</v>
      </c>
      <c r="AA45" s="70">
        <v>5676.09897</v>
      </c>
      <c r="AB45" s="193">
        <f t="shared" si="47"/>
        <v>30.7331274387557</v>
      </c>
      <c r="AC45" s="115">
        <v>1301</v>
      </c>
      <c r="AD45" s="60">
        <v>1555.7105999999999</v>
      </c>
      <c r="AE45" s="75">
        <f t="shared" si="35"/>
        <v>119.57806302843966</v>
      </c>
      <c r="AF45" s="76">
        <v>1115.67558</v>
      </c>
      <c r="AG45" s="12">
        <f t="shared" si="48"/>
        <v>39.44112678346869</v>
      </c>
      <c r="AH45" s="20">
        <v>5203.9</v>
      </c>
      <c r="AI45" s="60">
        <v>5782.690600000002</v>
      </c>
      <c r="AJ45" s="70">
        <f t="shared" si="36"/>
        <v>111.12224677645617</v>
      </c>
      <c r="AK45" s="70">
        <v>4514.82286</v>
      </c>
      <c r="AL45" s="193">
        <f t="shared" si="49"/>
        <v>28.082336324486533</v>
      </c>
      <c r="AM45" s="115">
        <v>17135</v>
      </c>
      <c r="AN45" s="26">
        <v>15056.23457</v>
      </c>
      <c r="AO45" s="76">
        <f t="shared" si="37"/>
        <v>87.86830796615116</v>
      </c>
      <c r="AP45" s="76">
        <v>15470.47692</v>
      </c>
      <c r="AQ45" s="12">
        <f t="shared" si="50"/>
        <v>-2.6776314146105733</v>
      </c>
      <c r="AR45" s="70">
        <v>2020</v>
      </c>
      <c r="AS45" s="79">
        <v>1871.81896</v>
      </c>
      <c r="AT45" s="68">
        <f t="shared" si="51"/>
        <v>92.66430495049505</v>
      </c>
      <c r="AU45" s="79">
        <v>1946.17252</v>
      </c>
      <c r="AV45" s="193">
        <f t="shared" si="52"/>
        <v>-3.8205019974282663</v>
      </c>
      <c r="AW45" s="110">
        <f t="shared" si="53"/>
        <v>5350</v>
      </c>
      <c r="AX45" s="68">
        <f t="shared" si="27"/>
        <v>5281.05282</v>
      </c>
      <c r="AY45" s="68">
        <f t="shared" si="15"/>
        <v>98.7112676635514</v>
      </c>
      <c r="AZ45" s="68">
        <f t="shared" si="16"/>
        <v>4936.74703</v>
      </c>
      <c r="BA45" s="12">
        <f t="shared" si="54"/>
        <v>6.974345412225816</v>
      </c>
      <c r="BB45" s="68">
        <v>3000</v>
      </c>
      <c r="BC45" s="133">
        <v>3045.28</v>
      </c>
      <c r="BD45" s="68">
        <f t="shared" si="10"/>
        <v>101.50933333333334</v>
      </c>
      <c r="BE45" s="68">
        <v>2722.92437</v>
      </c>
      <c r="BF45" s="12">
        <f t="shared" si="57"/>
        <v>11.838581840596632</v>
      </c>
      <c r="BG45" s="68">
        <v>2350</v>
      </c>
      <c r="BH45" s="79">
        <v>2235.7728199999997</v>
      </c>
      <c r="BI45" s="68">
        <f t="shared" si="11"/>
        <v>95.1392689361702</v>
      </c>
      <c r="BJ45" s="68">
        <v>2213.8226600000003</v>
      </c>
      <c r="BK45" s="193">
        <f t="shared" si="55"/>
        <v>0.9915048931696759</v>
      </c>
      <c r="BL45" s="84">
        <v>3405</v>
      </c>
      <c r="BM45" s="84">
        <v>2201.28018</v>
      </c>
      <c r="BN45" s="74">
        <f t="shared" si="38"/>
        <v>64.64846343612335</v>
      </c>
      <c r="BO45" s="68">
        <v>2974.7616900000003</v>
      </c>
      <c r="BP45" s="193">
        <f t="shared" si="56"/>
        <v>-26.001461313696012</v>
      </c>
      <c r="BR45" s="10"/>
      <c r="BS45" s="10"/>
    </row>
    <row r="46" spans="1:71" s="24" customFormat="1" ht="15" customHeight="1">
      <c r="A46" s="94">
        <v>38</v>
      </c>
      <c r="B46" s="95" t="s">
        <v>54</v>
      </c>
      <c r="C46" s="105">
        <v>30583.991</v>
      </c>
      <c r="D46" s="105">
        <v>30873.991</v>
      </c>
      <c r="E46" s="105">
        <v>28190.223</v>
      </c>
      <c r="F46" s="105">
        <v>2833.116</v>
      </c>
      <c r="G46" s="112">
        <v>26703.391259999997</v>
      </c>
      <c r="H46" s="112">
        <v>26340.23333</v>
      </c>
      <c r="I46" s="112">
        <v>23894.127470000003</v>
      </c>
      <c r="J46" s="60">
        <f t="shared" si="40"/>
        <v>2809.2637899999936</v>
      </c>
      <c r="K46" s="60">
        <f t="shared" si="41"/>
        <v>363.1579299999976</v>
      </c>
      <c r="L46" s="61">
        <v>26434.63915</v>
      </c>
      <c r="M46" s="69">
        <f t="shared" si="42"/>
        <v>268.75210999999763</v>
      </c>
      <c r="N46" s="69">
        <f t="shared" si="43"/>
        <v>1.016666459772722</v>
      </c>
      <c r="O46" s="69">
        <f t="shared" si="44"/>
        <v>87.31166334701051</v>
      </c>
      <c r="P46" s="69">
        <f t="shared" si="45"/>
        <v>86.49154318921708</v>
      </c>
      <c r="Q46" s="69">
        <f t="shared" si="13"/>
        <v>94.72571841662975</v>
      </c>
      <c r="R46" s="82">
        <f t="shared" si="14"/>
        <v>99.15809271487626</v>
      </c>
      <c r="S46" s="114">
        <v>19326.622</v>
      </c>
      <c r="T46" s="79">
        <v>16787.18343</v>
      </c>
      <c r="U46" s="53">
        <f t="shared" si="33"/>
        <v>86.8604116642836</v>
      </c>
      <c r="V46" s="54">
        <v>15861.866109999999</v>
      </c>
      <c r="W46" s="193">
        <f t="shared" si="46"/>
        <v>5.833596839003974</v>
      </c>
      <c r="X46" s="115">
        <v>3977.821</v>
      </c>
      <c r="Y46" s="79">
        <v>3158.0559500000004</v>
      </c>
      <c r="Z46" s="69">
        <f t="shared" si="34"/>
        <v>79.39160535378541</v>
      </c>
      <c r="AA46" s="70">
        <v>3718.5892100000005</v>
      </c>
      <c r="AB46" s="193">
        <f t="shared" si="47"/>
        <v>-15.073815050412634</v>
      </c>
      <c r="AC46" s="115">
        <v>961.701</v>
      </c>
      <c r="AD46" s="60">
        <v>873.4007300000001</v>
      </c>
      <c r="AE46" s="75">
        <f t="shared" si="35"/>
        <v>90.81832399051265</v>
      </c>
      <c r="AF46" s="76">
        <v>890.26128</v>
      </c>
      <c r="AG46" s="12">
        <f t="shared" si="48"/>
        <v>-1.8938878258301912</v>
      </c>
      <c r="AH46" s="20">
        <v>2950.704</v>
      </c>
      <c r="AI46" s="60">
        <v>2213.82189</v>
      </c>
      <c r="AJ46" s="70">
        <f t="shared" si="36"/>
        <v>75.02690510468011</v>
      </c>
      <c r="AK46" s="70">
        <v>2763.92968</v>
      </c>
      <c r="AL46" s="193">
        <f t="shared" si="49"/>
        <v>-19.903103685329654</v>
      </c>
      <c r="AM46" s="115">
        <v>4077.555</v>
      </c>
      <c r="AN46" s="26">
        <v>3141.47498</v>
      </c>
      <c r="AO46" s="76">
        <f t="shared" si="37"/>
        <v>77.0431049979706</v>
      </c>
      <c r="AP46" s="76">
        <v>3798.38676</v>
      </c>
      <c r="AQ46" s="12">
        <f t="shared" si="50"/>
        <v>-17.29449425524008</v>
      </c>
      <c r="AR46" s="70">
        <v>525.082</v>
      </c>
      <c r="AS46" s="79">
        <v>438.65526</v>
      </c>
      <c r="AT46" s="68">
        <f t="shared" si="51"/>
        <v>83.54033465249238</v>
      </c>
      <c r="AU46" s="79">
        <v>373.00417</v>
      </c>
      <c r="AV46" s="193">
        <f t="shared" si="52"/>
        <v>17.600631649774854</v>
      </c>
      <c r="AW46" s="110">
        <f t="shared" si="53"/>
        <v>3071.071</v>
      </c>
      <c r="AX46" s="68">
        <f t="shared" si="27"/>
        <v>3046.40848</v>
      </c>
      <c r="AY46" s="68">
        <f t="shared" si="15"/>
        <v>99.19694074151982</v>
      </c>
      <c r="AZ46" s="68">
        <f t="shared" si="16"/>
        <v>2674.4667600000002</v>
      </c>
      <c r="BA46" s="12">
        <f t="shared" si="54"/>
        <v>13.907135641498854</v>
      </c>
      <c r="BB46" s="68">
        <v>2706.127</v>
      </c>
      <c r="BC46" s="133">
        <v>2642.81009</v>
      </c>
      <c r="BD46" s="68">
        <f t="shared" si="10"/>
        <v>97.66023878406298</v>
      </c>
      <c r="BE46" s="68">
        <v>2322.4339800000002</v>
      </c>
      <c r="BF46" s="12">
        <f t="shared" si="57"/>
        <v>13.794842512595324</v>
      </c>
      <c r="BG46" s="68">
        <v>364.944</v>
      </c>
      <c r="BH46" s="79">
        <v>403.59839</v>
      </c>
      <c r="BI46" s="68">
        <f t="shared" si="11"/>
        <v>110.59186888947346</v>
      </c>
      <c r="BJ46" s="68">
        <v>352.03278</v>
      </c>
      <c r="BK46" s="193">
        <f t="shared" si="55"/>
        <v>14.647956931737994</v>
      </c>
      <c r="BL46" s="84">
        <v>124.478</v>
      </c>
      <c r="BM46" s="84">
        <v>298.38797999999997</v>
      </c>
      <c r="BN46" s="74">
        <f t="shared" si="38"/>
        <v>239.71141888526483</v>
      </c>
      <c r="BO46" s="68">
        <v>104.04742</v>
      </c>
      <c r="BP46" s="193">
        <f t="shared" si="56"/>
        <v>186.7807582350432</v>
      </c>
      <c r="BR46" s="10"/>
      <c r="BS46" s="10"/>
    </row>
    <row r="47" spans="1:71" s="24" customFormat="1" ht="15" customHeight="1">
      <c r="A47" s="94">
        <v>39</v>
      </c>
      <c r="B47" s="95" t="s">
        <v>55</v>
      </c>
      <c r="C47" s="105">
        <v>27020.88</v>
      </c>
      <c r="D47" s="105">
        <v>27020.88</v>
      </c>
      <c r="E47" s="105">
        <v>25077.864</v>
      </c>
      <c r="F47" s="105">
        <v>2747.316</v>
      </c>
      <c r="G47" s="112">
        <v>24375.93511</v>
      </c>
      <c r="H47" s="112">
        <v>24298.3971</v>
      </c>
      <c r="I47" s="112">
        <v>21847.250750000003</v>
      </c>
      <c r="J47" s="60">
        <f t="shared" si="40"/>
        <v>2528.6843599999956</v>
      </c>
      <c r="K47" s="60">
        <f t="shared" si="41"/>
        <v>77.53801000000021</v>
      </c>
      <c r="L47" s="61">
        <v>24186.32744</v>
      </c>
      <c r="M47" s="69">
        <f t="shared" si="42"/>
        <v>189.6076699999976</v>
      </c>
      <c r="N47" s="69">
        <f t="shared" si="43"/>
        <v>0.7839456836527461</v>
      </c>
      <c r="O47" s="69">
        <f t="shared" si="44"/>
        <v>90.21147760546658</v>
      </c>
      <c r="P47" s="69">
        <f t="shared" si="45"/>
        <v>90.21147760546658</v>
      </c>
      <c r="Q47" s="69">
        <f t="shared" si="13"/>
        <v>97.2010020869401</v>
      </c>
      <c r="R47" s="82">
        <f t="shared" si="14"/>
        <v>92.04199152918689</v>
      </c>
      <c r="S47" s="114">
        <v>12855.39</v>
      </c>
      <c r="T47" s="79">
        <v>11389.02756</v>
      </c>
      <c r="U47" s="53">
        <f t="shared" si="33"/>
        <v>88.59340370070453</v>
      </c>
      <c r="V47" s="54">
        <v>10844.241</v>
      </c>
      <c r="W47" s="193">
        <f t="shared" si="46"/>
        <v>5.023740803989881</v>
      </c>
      <c r="X47" s="115">
        <v>7854.85</v>
      </c>
      <c r="Y47" s="79">
        <v>6985.759480000001</v>
      </c>
      <c r="Z47" s="69">
        <f t="shared" si="34"/>
        <v>88.93561913976716</v>
      </c>
      <c r="AA47" s="70">
        <v>7404.85486</v>
      </c>
      <c r="AB47" s="193">
        <f t="shared" si="47"/>
        <v>-5.659737941170121</v>
      </c>
      <c r="AC47" s="115">
        <v>742.9</v>
      </c>
      <c r="AD47" s="60">
        <v>494.8183200000001</v>
      </c>
      <c r="AE47" s="75">
        <f t="shared" si="35"/>
        <v>66.6063157894737</v>
      </c>
      <c r="AF47" s="76">
        <v>685.1487999999999</v>
      </c>
      <c r="AG47" s="12">
        <f t="shared" si="48"/>
        <v>-27.779437109135984</v>
      </c>
      <c r="AH47" s="20">
        <v>7111.95</v>
      </c>
      <c r="AI47" s="60">
        <v>6490.9411599999985</v>
      </c>
      <c r="AJ47" s="70">
        <f t="shared" si="36"/>
        <v>91.2680932796209</v>
      </c>
      <c r="AK47" s="70">
        <v>6719.70606</v>
      </c>
      <c r="AL47" s="193">
        <f t="shared" si="49"/>
        <v>-3.4043884949336842</v>
      </c>
      <c r="AM47" s="115">
        <v>4971</v>
      </c>
      <c r="AN47" s="26">
        <v>4560.5214000000005</v>
      </c>
      <c r="AO47" s="76">
        <f t="shared" si="37"/>
        <v>91.74253470126736</v>
      </c>
      <c r="AP47" s="76">
        <v>4677.19089</v>
      </c>
      <c r="AQ47" s="12">
        <f t="shared" si="50"/>
        <v>-2.4944350731855565</v>
      </c>
      <c r="AR47" s="70">
        <v>2731</v>
      </c>
      <c r="AS47" s="79">
        <v>2731.45827</v>
      </c>
      <c r="AT47" s="68">
        <f t="shared" si="51"/>
        <v>100.01678030025631</v>
      </c>
      <c r="AU47" s="79">
        <v>2679.10932</v>
      </c>
      <c r="AV47" s="193">
        <f t="shared" si="52"/>
        <v>1.9539684181308417</v>
      </c>
      <c r="AW47" s="110">
        <f t="shared" si="53"/>
        <v>922.69</v>
      </c>
      <c r="AX47" s="68">
        <f t="shared" si="27"/>
        <v>786.04156</v>
      </c>
      <c r="AY47" s="68">
        <f t="shared" si="15"/>
        <v>85.19021123020732</v>
      </c>
      <c r="AZ47" s="68">
        <f t="shared" si="16"/>
        <v>817.64896</v>
      </c>
      <c r="BA47" s="12">
        <f t="shared" si="54"/>
        <v>-3.865644249091929</v>
      </c>
      <c r="BB47" s="68">
        <v>640.5</v>
      </c>
      <c r="BC47" s="133">
        <v>500.85094000000004</v>
      </c>
      <c r="BD47" s="68">
        <f t="shared" si="10"/>
        <v>78.1968680718189</v>
      </c>
      <c r="BE47" s="68">
        <v>579.68839</v>
      </c>
      <c r="BF47" s="12">
        <f t="shared" si="57"/>
        <v>-13.599970494492737</v>
      </c>
      <c r="BG47" s="68">
        <v>282.19</v>
      </c>
      <c r="BH47" s="79">
        <v>285.19061999999997</v>
      </c>
      <c r="BI47" s="68">
        <f t="shared" si="11"/>
        <v>101.0633332152096</v>
      </c>
      <c r="BJ47" s="68">
        <v>237.96057000000002</v>
      </c>
      <c r="BK47" s="193">
        <f t="shared" si="55"/>
        <v>19.847847061384982</v>
      </c>
      <c r="BL47" s="84">
        <v>130.5</v>
      </c>
      <c r="BM47" s="84">
        <v>170.431</v>
      </c>
      <c r="BN47" s="74">
        <f t="shared" si="38"/>
        <v>130.5984674329502</v>
      </c>
      <c r="BO47" s="68">
        <v>110.5327</v>
      </c>
      <c r="BP47" s="193">
        <f t="shared" si="56"/>
        <v>54.19056984946536</v>
      </c>
      <c r="BR47" s="10"/>
      <c r="BS47" s="10"/>
    </row>
    <row r="48" spans="1:71" s="24" customFormat="1" ht="15" customHeight="1">
      <c r="A48" s="94">
        <v>40</v>
      </c>
      <c r="B48" s="96" t="s">
        <v>56</v>
      </c>
      <c r="C48" s="105">
        <v>26552.45</v>
      </c>
      <c r="D48" s="105">
        <v>27207.55</v>
      </c>
      <c r="E48" s="105">
        <v>25090.26</v>
      </c>
      <c r="F48" s="105">
        <v>2490.01</v>
      </c>
      <c r="G48" s="112">
        <v>26279.650540000002</v>
      </c>
      <c r="H48" s="112">
        <v>25892.871379999997</v>
      </c>
      <c r="I48" s="112">
        <v>23617.10115</v>
      </c>
      <c r="J48" s="60">
        <f t="shared" si="40"/>
        <v>2662.5493900000038</v>
      </c>
      <c r="K48" s="60">
        <f t="shared" si="41"/>
        <v>386.7791600000055</v>
      </c>
      <c r="L48" s="61">
        <v>25048.52991</v>
      </c>
      <c r="M48" s="69">
        <f t="shared" si="42"/>
        <v>1231.1206300000013</v>
      </c>
      <c r="N48" s="69">
        <f t="shared" si="43"/>
        <v>4.914941652957069</v>
      </c>
      <c r="O48" s="69">
        <f t="shared" si="44"/>
        <v>98.97260154900961</v>
      </c>
      <c r="P48" s="69">
        <f t="shared" si="45"/>
        <v>96.58955157667634</v>
      </c>
      <c r="Q48" s="69">
        <f t="shared" si="13"/>
        <v>104.74044724925132</v>
      </c>
      <c r="R48" s="82">
        <f t="shared" si="14"/>
        <v>106.92926494271123</v>
      </c>
      <c r="S48" s="114">
        <v>16570.8</v>
      </c>
      <c r="T48" s="79">
        <v>16203.61849</v>
      </c>
      <c r="U48" s="53">
        <f t="shared" si="33"/>
        <v>97.78416545972435</v>
      </c>
      <c r="V48" s="54">
        <v>15053.833460000002</v>
      </c>
      <c r="W48" s="193">
        <f t="shared" si="46"/>
        <v>7.6378221737016645</v>
      </c>
      <c r="X48" s="115">
        <v>2680.5</v>
      </c>
      <c r="Y48" s="79">
        <v>2727.1010699999997</v>
      </c>
      <c r="Z48" s="69">
        <f t="shared" si="34"/>
        <v>101.73852154448795</v>
      </c>
      <c r="AA48" s="70">
        <v>2535.02437</v>
      </c>
      <c r="AB48" s="193">
        <f t="shared" si="47"/>
        <v>7.5769172980376425</v>
      </c>
      <c r="AC48" s="115">
        <v>201.5</v>
      </c>
      <c r="AD48" s="60">
        <v>369.36289</v>
      </c>
      <c r="AE48" s="75">
        <f t="shared" si="35"/>
        <v>183.3066451612903</v>
      </c>
      <c r="AF48" s="76">
        <v>194.31586000000001</v>
      </c>
      <c r="AG48" s="12">
        <f t="shared" si="48"/>
        <v>90.08375847447553</v>
      </c>
      <c r="AH48" s="20">
        <v>2329</v>
      </c>
      <c r="AI48" s="60">
        <v>2200.2950199999996</v>
      </c>
      <c r="AJ48" s="70">
        <f t="shared" si="36"/>
        <v>94.47380936024042</v>
      </c>
      <c r="AK48" s="70">
        <v>2189.45851</v>
      </c>
      <c r="AL48" s="193">
        <f t="shared" si="49"/>
        <v>0.4949401850049071</v>
      </c>
      <c r="AM48" s="115">
        <v>5590</v>
      </c>
      <c r="AN48" s="26">
        <v>5209.77578</v>
      </c>
      <c r="AO48" s="76">
        <f t="shared" si="37"/>
        <v>93.19813559928444</v>
      </c>
      <c r="AP48" s="76">
        <v>5299.619900000001</v>
      </c>
      <c r="AQ48" s="12">
        <f t="shared" si="50"/>
        <v>-1.6952936568149113</v>
      </c>
      <c r="AR48" s="70">
        <v>1450</v>
      </c>
      <c r="AS48" s="79">
        <v>1203.18677</v>
      </c>
      <c r="AT48" s="68">
        <f t="shared" si="51"/>
        <v>82.9783979310345</v>
      </c>
      <c r="AU48" s="79">
        <v>1258.52809</v>
      </c>
      <c r="AV48" s="193">
        <f t="shared" si="52"/>
        <v>-4.397305109018262</v>
      </c>
      <c r="AW48" s="110">
        <f t="shared" si="53"/>
        <v>1252.9</v>
      </c>
      <c r="AX48" s="68">
        <f t="shared" si="27"/>
        <v>1164.41249</v>
      </c>
      <c r="AY48" s="68">
        <f t="shared" si="15"/>
        <v>92.93738446803414</v>
      </c>
      <c r="AZ48" s="68">
        <f t="shared" si="16"/>
        <v>1131.5919599999997</v>
      </c>
      <c r="BA48" s="12">
        <f t="shared" si="54"/>
        <v>2.9003855771474463</v>
      </c>
      <c r="BB48" s="68">
        <v>1052</v>
      </c>
      <c r="BC48" s="133">
        <v>922.37655</v>
      </c>
      <c r="BD48" s="68">
        <f t="shared" si="10"/>
        <v>87.67837927756653</v>
      </c>
      <c r="BE48" s="68">
        <v>953.3421899999998</v>
      </c>
      <c r="BF48" s="12">
        <f t="shared" si="57"/>
        <v>-3.248113880284677</v>
      </c>
      <c r="BG48" s="68">
        <v>200.9</v>
      </c>
      <c r="BH48" s="79">
        <v>242.03594</v>
      </c>
      <c r="BI48" s="68">
        <f t="shared" si="11"/>
        <v>120.4758287705326</v>
      </c>
      <c r="BJ48" s="68">
        <v>178.24976999999998</v>
      </c>
      <c r="BK48" s="193">
        <f t="shared" si="55"/>
        <v>35.78471377550727</v>
      </c>
      <c r="BL48" s="84">
        <v>857.5</v>
      </c>
      <c r="BM48" s="84">
        <v>778.72545</v>
      </c>
      <c r="BN48" s="74">
        <f t="shared" si="38"/>
        <v>90.81346355685132</v>
      </c>
      <c r="BO48" s="68">
        <v>763.7645399999999</v>
      </c>
      <c r="BP48" s="193">
        <f t="shared" si="56"/>
        <v>1.958837994756891</v>
      </c>
      <c r="BR48" s="10"/>
      <c r="BS48" s="10"/>
    </row>
    <row r="49" spans="1:71" s="24" customFormat="1" ht="15" customHeight="1">
      <c r="A49" s="94">
        <v>41</v>
      </c>
      <c r="B49" s="96" t="s">
        <v>57</v>
      </c>
      <c r="C49" s="105">
        <v>9783.072</v>
      </c>
      <c r="D49" s="105">
        <v>10508.875</v>
      </c>
      <c r="E49" s="105">
        <v>9384.914</v>
      </c>
      <c r="F49" s="105">
        <v>892.659</v>
      </c>
      <c r="G49" s="112">
        <v>9770.95888</v>
      </c>
      <c r="H49" s="112">
        <v>9755.203089999999</v>
      </c>
      <c r="I49" s="112">
        <v>8388.083939999999</v>
      </c>
      <c r="J49" s="60">
        <f t="shared" si="40"/>
        <v>1382.8749400000015</v>
      </c>
      <c r="K49" s="60">
        <f t="shared" si="41"/>
        <v>15.75579000000107</v>
      </c>
      <c r="L49" s="61">
        <v>9007.48336</v>
      </c>
      <c r="M49" s="69">
        <f t="shared" si="42"/>
        <v>763.47552</v>
      </c>
      <c r="N49" s="69">
        <f t="shared" si="43"/>
        <v>8.47601365982429</v>
      </c>
      <c r="O49" s="69">
        <f t="shared" si="44"/>
        <v>99.87618285953532</v>
      </c>
      <c r="P49" s="69">
        <f t="shared" si="45"/>
        <v>92.97816255308014</v>
      </c>
      <c r="Q49" s="69">
        <f t="shared" si="13"/>
        <v>104.11346209459138</v>
      </c>
      <c r="R49" s="82">
        <f t="shared" si="14"/>
        <v>154.9163723213457</v>
      </c>
      <c r="S49" s="114">
        <v>4344.957</v>
      </c>
      <c r="T49" s="79">
        <v>4054.49879</v>
      </c>
      <c r="U49" s="53">
        <f t="shared" si="33"/>
        <v>93.31504983823775</v>
      </c>
      <c r="V49" s="54">
        <v>3283.90873</v>
      </c>
      <c r="W49" s="193">
        <f t="shared" si="46"/>
        <v>23.465635721246116</v>
      </c>
      <c r="X49" s="115">
        <v>4927.138</v>
      </c>
      <c r="Y49" s="79">
        <v>4376.354969999999</v>
      </c>
      <c r="Z49" s="69">
        <f t="shared" si="34"/>
        <v>88.82144096633785</v>
      </c>
      <c r="AA49" s="70">
        <v>4630.71384</v>
      </c>
      <c r="AB49" s="193">
        <f t="shared" si="47"/>
        <v>-5.492865220969918</v>
      </c>
      <c r="AC49" s="115">
        <v>174.933</v>
      </c>
      <c r="AD49" s="60">
        <v>107.04691</v>
      </c>
      <c r="AE49" s="75">
        <f t="shared" si="35"/>
        <v>61.193091069152196</v>
      </c>
      <c r="AF49" s="76">
        <v>166.2693</v>
      </c>
      <c r="AG49" s="12">
        <f t="shared" si="48"/>
        <v>-35.61835528266492</v>
      </c>
      <c r="AH49" s="20">
        <v>4752.205</v>
      </c>
      <c r="AI49" s="60">
        <v>4269.30806</v>
      </c>
      <c r="AJ49" s="70">
        <f t="shared" si="36"/>
        <v>89.83846572275397</v>
      </c>
      <c r="AK49" s="70">
        <v>4464.44454</v>
      </c>
      <c r="AL49" s="193">
        <f t="shared" si="49"/>
        <v>-4.370901648606889</v>
      </c>
      <c r="AM49" s="115">
        <v>962.438</v>
      </c>
      <c r="AN49" s="26">
        <v>1034.99621</v>
      </c>
      <c r="AO49" s="76">
        <f t="shared" si="37"/>
        <v>107.53900095382767</v>
      </c>
      <c r="AP49" s="76">
        <v>887.31366</v>
      </c>
      <c r="AQ49" s="12">
        <f t="shared" si="50"/>
        <v>16.643781861760147</v>
      </c>
      <c r="AR49" s="70">
        <v>501.487</v>
      </c>
      <c r="AS49" s="79">
        <v>374.15326</v>
      </c>
      <c r="AT49" s="68">
        <f t="shared" si="51"/>
        <v>74.60876553130988</v>
      </c>
      <c r="AU49" s="79">
        <v>461.87035</v>
      </c>
      <c r="AV49" s="193">
        <f t="shared" si="52"/>
        <v>-18.99171271764901</v>
      </c>
      <c r="AW49" s="110">
        <f t="shared" si="53"/>
        <v>172.07399999999998</v>
      </c>
      <c r="AX49" s="68">
        <f t="shared" si="27"/>
        <v>213.42188</v>
      </c>
      <c r="AY49" s="68">
        <f t="shared" si="15"/>
        <v>124.0291270034985</v>
      </c>
      <c r="AZ49" s="68">
        <f t="shared" si="16"/>
        <v>169.59199</v>
      </c>
      <c r="BA49" s="12">
        <f t="shared" si="54"/>
        <v>25.84431611422214</v>
      </c>
      <c r="BB49" s="68">
        <v>151.6</v>
      </c>
      <c r="BC49" s="133">
        <v>192.42488</v>
      </c>
      <c r="BD49" s="68">
        <f t="shared" si="10"/>
        <v>126.92934036939315</v>
      </c>
      <c r="BE49" s="68">
        <v>149.11721</v>
      </c>
      <c r="BF49" s="12">
        <f t="shared" si="57"/>
        <v>29.042704058103027</v>
      </c>
      <c r="BG49" s="68">
        <v>20.474</v>
      </c>
      <c r="BH49" s="79">
        <v>20.997</v>
      </c>
      <c r="BI49" s="68">
        <f t="shared" si="11"/>
        <v>102.55445931425223</v>
      </c>
      <c r="BJ49" s="68">
        <v>20.47478</v>
      </c>
      <c r="BK49" s="193">
        <f t="shared" si="55"/>
        <v>2.550552435728264</v>
      </c>
      <c r="BL49" s="84">
        <v>2.3</v>
      </c>
      <c r="BM49" s="84">
        <v>1.14564</v>
      </c>
      <c r="BN49" s="74">
        <f t="shared" si="38"/>
        <v>49.810434782608695</v>
      </c>
      <c r="BO49" s="68">
        <v>2.22736</v>
      </c>
      <c r="BP49" s="193">
        <f t="shared" si="56"/>
        <v>-48.56511744845916</v>
      </c>
      <c r="BR49" s="10"/>
      <c r="BS49" s="10"/>
    </row>
    <row r="50" spans="1:71" s="24" customFormat="1" ht="15" customHeight="1">
      <c r="A50" s="94">
        <v>42</v>
      </c>
      <c r="B50" s="96" t="s">
        <v>58</v>
      </c>
      <c r="C50" s="105">
        <v>61208.616</v>
      </c>
      <c r="D50" s="105">
        <v>61208.616</v>
      </c>
      <c r="E50" s="105">
        <v>57392.322</v>
      </c>
      <c r="F50" s="105">
        <v>5835.056</v>
      </c>
      <c r="G50" s="112">
        <v>54786.59341</v>
      </c>
      <c r="H50" s="112">
        <v>54421.50854</v>
      </c>
      <c r="I50" s="112">
        <v>49336.00882</v>
      </c>
      <c r="J50" s="60">
        <f t="shared" si="40"/>
        <v>5450.584589999999</v>
      </c>
      <c r="K50" s="60">
        <f t="shared" si="41"/>
        <v>365.0848699999988</v>
      </c>
      <c r="L50" s="61">
        <v>54154.232260000004</v>
      </c>
      <c r="M50" s="69">
        <f t="shared" si="42"/>
        <v>632.361149999997</v>
      </c>
      <c r="N50" s="69">
        <f t="shared" si="43"/>
        <v>1.1677040253547801</v>
      </c>
      <c r="O50" s="69">
        <f t="shared" si="44"/>
        <v>89.50797614832527</v>
      </c>
      <c r="P50" s="69">
        <f t="shared" si="45"/>
        <v>89.50797614832527</v>
      </c>
      <c r="Q50" s="69">
        <f t="shared" si="13"/>
        <v>95.4597958416807</v>
      </c>
      <c r="R50" s="82">
        <f t="shared" si="14"/>
        <v>93.41100736651026</v>
      </c>
      <c r="S50" s="114">
        <v>41043.36</v>
      </c>
      <c r="T50" s="79">
        <v>35804.29756</v>
      </c>
      <c r="U50" s="53">
        <f t="shared" si="33"/>
        <v>87.2352983771309</v>
      </c>
      <c r="V50" s="54">
        <v>35504.74494</v>
      </c>
      <c r="W50" s="193">
        <f t="shared" si="46"/>
        <v>0.8436974283471841</v>
      </c>
      <c r="X50" s="115">
        <v>8601.907</v>
      </c>
      <c r="Y50" s="79">
        <v>8268.27996</v>
      </c>
      <c r="Z50" s="69">
        <f t="shared" si="34"/>
        <v>96.12147585413328</v>
      </c>
      <c r="AA50" s="70">
        <v>7704.11094</v>
      </c>
      <c r="AB50" s="193">
        <f t="shared" si="47"/>
        <v>7.322960746460907</v>
      </c>
      <c r="AC50" s="115">
        <v>602.163</v>
      </c>
      <c r="AD50" s="60">
        <v>850.1812600000001</v>
      </c>
      <c r="AE50" s="75">
        <f t="shared" si="35"/>
        <v>141.18789430768746</v>
      </c>
      <c r="AF50" s="76">
        <v>519.43221</v>
      </c>
      <c r="AG50" s="12">
        <f t="shared" si="48"/>
        <v>63.6751136399493</v>
      </c>
      <c r="AH50" s="69">
        <v>7974.744</v>
      </c>
      <c r="AI50" s="60">
        <v>7393.0987000000005</v>
      </c>
      <c r="AJ50" s="70">
        <f t="shared" si="36"/>
        <v>92.70640787967615</v>
      </c>
      <c r="AK50" s="70">
        <v>7143.948329999999</v>
      </c>
      <c r="AL50" s="193">
        <f t="shared" si="49"/>
        <v>3.4875723968177397</v>
      </c>
      <c r="AM50" s="115">
        <v>9801.294</v>
      </c>
      <c r="AN50" s="26">
        <v>9095.63227</v>
      </c>
      <c r="AO50" s="76">
        <f t="shared" si="37"/>
        <v>92.8003207535658</v>
      </c>
      <c r="AP50" s="76">
        <v>9247.64923</v>
      </c>
      <c r="AQ50" s="12">
        <f t="shared" si="50"/>
        <v>-1.6438443567566026</v>
      </c>
      <c r="AR50" s="70">
        <v>4868</v>
      </c>
      <c r="AS50" s="79">
        <v>4544.85994</v>
      </c>
      <c r="AT50" s="68">
        <f t="shared" si="51"/>
        <v>93.36195439605588</v>
      </c>
      <c r="AU50" s="79">
        <v>4630.33462</v>
      </c>
      <c r="AV50" s="193">
        <f t="shared" si="52"/>
        <v>-1.845971987225397</v>
      </c>
      <c r="AW50" s="110">
        <f t="shared" si="53"/>
        <v>858.675</v>
      </c>
      <c r="AX50" s="68">
        <f t="shared" si="27"/>
        <v>926.59996</v>
      </c>
      <c r="AY50" s="68">
        <f t="shared" si="15"/>
        <v>107.91043875738784</v>
      </c>
      <c r="AZ50" s="68">
        <f t="shared" si="16"/>
        <v>794.3616400000001</v>
      </c>
      <c r="BA50" s="12">
        <f t="shared" si="54"/>
        <v>16.647118055700673</v>
      </c>
      <c r="BB50" s="68">
        <v>625.187</v>
      </c>
      <c r="BC50" s="133">
        <v>639.38729</v>
      </c>
      <c r="BD50" s="68">
        <f t="shared" si="10"/>
        <v>102.27136680705134</v>
      </c>
      <c r="BE50" s="68">
        <v>581.68735</v>
      </c>
      <c r="BF50" s="12">
        <f t="shared" si="57"/>
        <v>9.919407736819437</v>
      </c>
      <c r="BG50" s="68">
        <v>233.488</v>
      </c>
      <c r="BH50" s="79">
        <v>287.21267</v>
      </c>
      <c r="BI50" s="68">
        <f t="shared" si="11"/>
        <v>123.00960648941273</v>
      </c>
      <c r="BJ50" s="68">
        <v>212.67429</v>
      </c>
      <c r="BK50" s="193">
        <f t="shared" si="55"/>
        <v>35.04813863490503</v>
      </c>
      <c r="BL50" s="84">
        <v>608.872</v>
      </c>
      <c r="BM50" s="84">
        <v>323.19155</v>
      </c>
      <c r="BN50" s="74">
        <f t="shared" si="38"/>
        <v>53.08037649949415</v>
      </c>
      <c r="BO50" s="68">
        <v>566.2092499999999</v>
      </c>
      <c r="BP50" s="193">
        <f t="shared" si="56"/>
        <v>-42.92012184541314</v>
      </c>
      <c r="BR50" s="10"/>
      <c r="BS50" s="10"/>
    </row>
    <row r="51" spans="1:71" s="24" customFormat="1" ht="15" customHeight="1">
      <c r="A51" s="94">
        <v>43</v>
      </c>
      <c r="B51" s="96" t="s">
        <v>59</v>
      </c>
      <c r="C51" s="127">
        <v>12355.447</v>
      </c>
      <c r="D51" s="127">
        <v>12355.447</v>
      </c>
      <c r="E51" s="127">
        <v>11288.367</v>
      </c>
      <c r="F51" s="105">
        <v>1113.31</v>
      </c>
      <c r="G51" s="112">
        <v>10662.21447</v>
      </c>
      <c r="H51" s="112">
        <v>10633.07488</v>
      </c>
      <c r="I51" s="112">
        <v>9401.365409999999</v>
      </c>
      <c r="J51" s="60">
        <f t="shared" si="40"/>
        <v>1260.8490600000023</v>
      </c>
      <c r="K51" s="60">
        <f t="shared" si="41"/>
        <v>29.13959000000068</v>
      </c>
      <c r="L51" s="61">
        <v>9896.8881</v>
      </c>
      <c r="M51" s="69">
        <f t="shared" si="42"/>
        <v>765.3263700000007</v>
      </c>
      <c r="N51" s="69">
        <f t="shared" si="43"/>
        <v>7.733000133648076</v>
      </c>
      <c r="O51" s="69">
        <f t="shared" si="44"/>
        <v>86.29565947715207</v>
      </c>
      <c r="P51" s="69">
        <f t="shared" si="45"/>
        <v>86.29565947715207</v>
      </c>
      <c r="Q51" s="69">
        <f t="shared" si="13"/>
        <v>94.45311682371774</v>
      </c>
      <c r="R51" s="82">
        <f t="shared" si="14"/>
        <v>113.25228911983207</v>
      </c>
      <c r="S51" s="114">
        <v>6087.7</v>
      </c>
      <c r="T51" s="79">
        <v>5245.1616699999995</v>
      </c>
      <c r="U51" s="53">
        <f t="shared" si="33"/>
        <v>86.15998932273273</v>
      </c>
      <c r="V51" s="54">
        <v>4951.44402</v>
      </c>
      <c r="W51" s="193">
        <f t="shared" si="46"/>
        <v>5.931959420597451</v>
      </c>
      <c r="X51" s="115">
        <v>2569.72</v>
      </c>
      <c r="Y51" s="79">
        <v>2127.01921</v>
      </c>
      <c r="Z51" s="69">
        <f t="shared" si="34"/>
        <v>82.77241139112432</v>
      </c>
      <c r="AA51" s="70">
        <v>1801.40888</v>
      </c>
      <c r="AB51" s="193">
        <f t="shared" si="47"/>
        <v>18.075315027868626</v>
      </c>
      <c r="AC51" s="115">
        <v>566.1</v>
      </c>
      <c r="AD51" s="60">
        <v>399.99708999999996</v>
      </c>
      <c r="AE51" s="75">
        <f t="shared" si="35"/>
        <v>70.65838014485072</v>
      </c>
      <c r="AF51" s="76">
        <v>409.34772</v>
      </c>
      <c r="AG51" s="12">
        <f t="shared" si="48"/>
        <v>-2.2842755787182654</v>
      </c>
      <c r="AH51" s="20">
        <v>2003.62</v>
      </c>
      <c r="AI51" s="60">
        <v>1727.0221199999999</v>
      </c>
      <c r="AJ51" s="70">
        <f t="shared" si="36"/>
        <v>86.19509288188378</v>
      </c>
      <c r="AK51" s="70">
        <v>1392.06116</v>
      </c>
      <c r="AL51" s="193">
        <f t="shared" si="49"/>
        <v>24.062230139371167</v>
      </c>
      <c r="AM51" s="115">
        <v>2086</v>
      </c>
      <c r="AN51" s="26">
        <v>1774.4718500000001</v>
      </c>
      <c r="AO51" s="76">
        <f t="shared" si="37"/>
        <v>85.06576462128477</v>
      </c>
      <c r="AP51" s="76">
        <v>1780.35549</v>
      </c>
      <c r="AQ51" s="12">
        <f t="shared" si="50"/>
        <v>-0.3304755726059909</v>
      </c>
      <c r="AR51" s="70">
        <v>830</v>
      </c>
      <c r="AS51" s="79">
        <v>599.1935100000001</v>
      </c>
      <c r="AT51" s="68">
        <f t="shared" si="51"/>
        <v>72.19198915662652</v>
      </c>
      <c r="AU51" s="79">
        <v>757.4176199999999</v>
      </c>
      <c r="AV51" s="193">
        <f t="shared" si="52"/>
        <v>-20.889943120150804</v>
      </c>
      <c r="AW51" s="110">
        <f t="shared" si="53"/>
        <v>1448.7</v>
      </c>
      <c r="AX51" s="68">
        <f t="shared" si="27"/>
        <v>1303.64542</v>
      </c>
      <c r="AY51" s="68">
        <f t="shared" si="15"/>
        <v>89.98725892179196</v>
      </c>
      <c r="AZ51" s="68">
        <f t="shared" si="16"/>
        <v>1255.5960300000002</v>
      </c>
      <c r="BA51" s="12">
        <f t="shared" si="54"/>
        <v>3.826819203944126</v>
      </c>
      <c r="BB51" s="68">
        <v>1315</v>
      </c>
      <c r="BC51" s="133">
        <v>1195.19382</v>
      </c>
      <c r="BD51" s="68">
        <f t="shared" si="10"/>
        <v>90.889263878327</v>
      </c>
      <c r="BE51" s="68">
        <v>1144.1989</v>
      </c>
      <c r="BF51" s="12">
        <f t="shared" si="57"/>
        <v>4.456823022640549</v>
      </c>
      <c r="BG51" s="68">
        <v>133.7</v>
      </c>
      <c r="BH51" s="79">
        <v>108.4516</v>
      </c>
      <c r="BI51" s="68">
        <f t="shared" si="11"/>
        <v>81.1156320119671</v>
      </c>
      <c r="BJ51" s="68">
        <v>111.39713</v>
      </c>
      <c r="BK51" s="193">
        <f t="shared" si="55"/>
        <v>-2.6441704557379637</v>
      </c>
      <c r="BL51" s="84">
        <v>8.5</v>
      </c>
      <c r="BM51" s="84">
        <v>4.04939</v>
      </c>
      <c r="BN51" s="74">
        <f t="shared" si="38"/>
        <v>47.63988235294118</v>
      </c>
      <c r="BO51" s="68">
        <v>7.397810000000001</v>
      </c>
      <c r="BP51" s="193">
        <f t="shared" si="56"/>
        <v>-45.262314117286074</v>
      </c>
      <c r="BR51" s="10"/>
      <c r="BS51" s="10"/>
    </row>
    <row r="52" spans="1:71" s="24" customFormat="1" ht="15" customHeight="1">
      <c r="A52" s="94">
        <v>44</v>
      </c>
      <c r="B52" s="96" t="s">
        <v>60</v>
      </c>
      <c r="C52" s="105">
        <v>21352.484</v>
      </c>
      <c r="D52" s="105">
        <v>21352.484</v>
      </c>
      <c r="E52" s="105">
        <v>19422.157</v>
      </c>
      <c r="F52" s="105">
        <v>2307.94</v>
      </c>
      <c r="G52" s="112">
        <v>18085.19419</v>
      </c>
      <c r="H52" s="112">
        <v>18033.66436</v>
      </c>
      <c r="I52" s="112">
        <v>16412.15283</v>
      </c>
      <c r="J52" s="60">
        <f t="shared" si="40"/>
        <v>1673.0413599999993</v>
      </c>
      <c r="K52" s="60">
        <f t="shared" si="41"/>
        <v>51.52982999999949</v>
      </c>
      <c r="L52" s="61">
        <v>17062.848570000002</v>
      </c>
      <c r="M52" s="69">
        <f t="shared" si="42"/>
        <v>1022.3456199999964</v>
      </c>
      <c r="N52" s="69">
        <f t="shared" si="43"/>
        <v>5.991646798046887</v>
      </c>
      <c r="O52" s="69">
        <f t="shared" si="44"/>
        <v>84.6983151468466</v>
      </c>
      <c r="P52" s="69">
        <f t="shared" si="45"/>
        <v>84.6983151468466</v>
      </c>
      <c r="Q52" s="69">
        <f t="shared" si="13"/>
        <v>93.11630108849393</v>
      </c>
      <c r="R52" s="82">
        <f t="shared" si="14"/>
        <v>72.49067826719929</v>
      </c>
      <c r="S52" s="114">
        <v>9979.274</v>
      </c>
      <c r="T52" s="79">
        <v>7360.8691</v>
      </c>
      <c r="U52" s="53">
        <f t="shared" si="33"/>
        <v>73.76156922838275</v>
      </c>
      <c r="V52" s="54">
        <v>6989.79784</v>
      </c>
      <c r="W52" s="193">
        <f t="shared" si="46"/>
        <v>5.3087552529273125</v>
      </c>
      <c r="X52" s="115">
        <v>7605.25</v>
      </c>
      <c r="Y52" s="79">
        <v>7085.525799999999</v>
      </c>
      <c r="Z52" s="69">
        <f t="shared" si="34"/>
        <v>93.166244370665</v>
      </c>
      <c r="AA52" s="70">
        <v>6654.683509999998</v>
      </c>
      <c r="AB52" s="193">
        <f t="shared" si="47"/>
        <v>6.474271681779825</v>
      </c>
      <c r="AC52" s="115">
        <v>79.35</v>
      </c>
      <c r="AD52" s="60">
        <v>45.58183</v>
      </c>
      <c r="AE52" s="75">
        <f t="shared" si="35"/>
        <v>57.444020163831134</v>
      </c>
      <c r="AF52" s="76">
        <v>72.77748</v>
      </c>
      <c r="AG52" s="12">
        <f t="shared" si="48"/>
        <v>-37.36822159821968</v>
      </c>
      <c r="AH52" s="69">
        <v>7525.9</v>
      </c>
      <c r="AI52" s="60">
        <v>7039.94397</v>
      </c>
      <c r="AJ52" s="70">
        <f t="shared" si="36"/>
        <v>93.54288483769383</v>
      </c>
      <c r="AK52" s="70">
        <v>6581.906029999998</v>
      </c>
      <c r="AL52" s="193">
        <f t="shared" si="49"/>
        <v>6.959047089282166</v>
      </c>
      <c r="AM52" s="115">
        <v>3450.39</v>
      </c>
      <c r="AN52" s="26">
        <v>3091.49717</v>
      </c>
      <c r="AO52" s="76">
        <f t="shared" si="37"/>
        <v>89.59848509878594</v>
      </c>
      <c r="AP52" s="76">
        <v>3163.35621</v>
      </c>
      <c r="AQ52" s="12">
        <f t="shared" si="50"/>
        <v>-2.2716075974257706</v>
      </c>
      <c r="AR52" s="70">
        <v>2720</v>
      </c>
      <c r="AS52" s="79">
        <v>2315.94076</v>
      </c>
      <c r="AT52" s="68">
        <f t="shared" si="51"/>
        <v>85.14488088235294</v>
      </c>
      <c r="AU52" s="79">
        <v>2506.47285</v>
      </c>
      <c r="AV52" s="193">
        <f t="shared" si="52"/>
        <v>-7.601601988228197</v>
      </c>
      <c r="AW52" s="110">
        <f t="shared" si="53"/>
        <v>40</v>
      </c>
      <c r="AX52" s="68">
        <f t="shared" si="27"/>
        <v>35.822120000000005</v>
      </c>
      <c r="AY52" s="68">
        <f t="shared" si="15"/>
        <v>89.55530000000002</v>
      </c>
      <c r="AZ52" s="68">
        <f t="shared" si="16"/>
        <v>32.28676</v>
      </c>
      <c r="BA52" s="12">
        <f t="shared" si="54"/>
        <v>10.949875428813556</v>
      </c>
      <c r="BB52" s="68">
        <v>0</v>
      </c>
      <c r="BC52" s="133">
        <v>0</v>
      </c>
      <c r="BD52" s="68"/>
      <c r="BE52" s="68">
        <v>0</v>
      </c>
      <c r="BF52" s="12"/>
      <c r="BG52" s="68">
        <v>40</v>
      </c>
      <c r="BH52" s="79">
        <v>35.822120000000005</v>
      </c>
      <c r="BI52" s="68">
        <f t="shared" si="11"/>
        <v>89.55530000000002</v>
      </c>
      <c r="BJ52" s="68">
        <v>32.28676</v>
      </c>
      <c r="BK52" s="193">
        <f t="shared" si="55"/>
        <v>10.949875428813556</v>
      </c>
      <c r="BL52" s="84">
        <v>253</v>
      </c>
      <c r="BM52" s="84">
        <v>435.65353</v>
      </c>
      <c r="BN52" s="74">
        <f t="shared" si="38"/>
        <v>172.19507114624506</v>
      </c>
      <c r="BO52" s="68">
        <v>205.7089</v>
      </c>
      <c r="BP52" s="193">
        <f t="shared" si="56"/>
        <v>111.78156608683435</v>
      </c>
      <c r="BR52" s="10"/>
      <c r="BS52" s="10"/>
    </row>
    <row r="53" spans="1:71" s="24" customFormat="1" ht="15" customHeight="1">
      <c r="A53" s="94">
        <v>45</v>
      </c>
      <c r="B53" s="96" t="s">
        <v>61</v>
      </c>
      <c r="C53" s="105">
        <v>20490.112</v>
      </c>
      <c r="D53" s="105">
        <v>20490.112</v>
      </c>
      <c r="E53" s="105">
        <v>18443.116</v>
      </c>
      <c r="F53" s="105">
        <v>4562.809</v>
      </c>
      <c r="G53" s="112">
        <v>18777.0582</v>
      </c>
      <c r="H53" s="112">
        <v>18683.480639999998</v>
      </c>
      <c r="I53" s="112">
        <v>16376.334009999999</v>
      </c>
      <c r="J53" s="60">
        <f t="shared" si="40"/>
        <v>2400.724190000001</v>
      </c>
      <c r="K53" s="60">
        <f t="shared" si="41"/>
        <v>93.57756000000154</v>
      </c>
      <c r="L53" s="61">
        <v>18960.30405</v>
      </c>
      <c r="M53" s="69">
        <f t="shared" si="42"/>
        <v>-183.24584999999934</v>
      </c>
      <c r="N53" s="69">
        <f t="shared" si="43"/>
        <v>-0.9664710519238611</v>
      </c>
      <c r="O53" s="69">
        <f t="shared" si="44"/>
        <v>91.63960743601595</v>
      </c>
      <c r="P53" s="69">
        <f t="shared" si="45"/>
        <v>91.63960743601595</v>
      </c>
      <c r="Q53" s="69">
        <f t="shared" si="13"/>
        <v>101.81066041117997</v>
      </c>
      <c r="R53" s="82">
        <f t="shared" si="14"/>
        <v>52.61504897531325</v>
      </c>
      <c r="S53" s="114">
        <v>14452.183</v>
      </c>
      <c r="T53" s="79">
        <v>13159.95331</v>
      </c>
      <c r="U53" s="53">
        <f t="shared" si="33"/>
        <v>91.05858478265878</v>
      </c>
      <c r="V53" s="54">
        <v>13338.5835</v>
      </c>
      <c r="W53" s="193">
        <f t="shared" si="46"/>
        <v>-1.3391990986149267</v>
      </c>
      <c r="X53" s="115">
        <v>3363.542</v>
      </c>
      <c r="Y53" s="79">
        <v>3371.42123</v>
      </c>
      <c r="Z53" s="69">
        <f t="shared" si="34"/>
        <v>100.23425395015136</v>
      </c>
      <c r="AA53" s="70">
        <v>3062.65355</v>
      </c>
      <c r="AB53" s="193">
        <f t="shared" si="47"/>
        <v>10.081704474866243</v>
      </c>
      <c r="AC53" s="115">
        <v>1262.396</v>
      </c>
      <c r="AD53" s="60">
        <v>1303.5025400000002</v>
      </c>
      <c r="AE53" s="75">
        <f t="shared" si="35"/>
        <v>103.256231800481</v>
      </c>
      <c r="AF53" s="76">
        <v>1116.99101</v>
      </c>
      <c r="AG53" s="12">
        <f t="shared" si="48"/>
        <v>16.697675122738914</v>
      </c>
      <c r="AH53" s="20">
        <v>2101.146</v>
      </c>
      <c r="AI53" s="60">
        <v>2067.91869</v>
      </c>
      <c r="AJ53" s="70">
        <f t="shared" si="36"/>
        <v>98.41861012990053</v>
      </c>
      <c r="AK53" s="70">
        <v>1945.66254</v>
      </c>
      <c r="AL53" s="193">
        <f t="shared" si="49"/>
        <v>6.2835228353628025</v>
      </c>
      <c r="AM53" s="115">
        <v>2454.219</v>
      </c>
      <c r="AN53" s="26">
        <v>1978.7912</v>
      </c>
      <c r="AO53" s="76">
        <f t="shared" si="37"/>
        <v>80.62814280225196</v>
      </c>
      <c r="AP53" s="76">
        <v>2325.45713</v>
      </c>
      <c r="AQ53" s="12">
        <f t="shared" si="50"/>
        <v>-14.907431555188452</v>
      </c>
      <c r="AR53" s="70">
        <v>1061.879</v>
      </c>
      <c r="AS53" s="79">
        <v>1032.47061</v>
      </c>
      <c r="AT53" s="68">
        <f t="shared" si="51"/>
        <v>97.2305328573218</v>
      </c>
      <c r="AU53" s="79">
        <v>1016.4799</v>
      </c>
      <c r="AV53" s="193">
        <f t="shared" si="52"/>
        <v>1.5731457159162687</v>
      </c>
      <c r="AW53" s="110">
        <f t="shared" si="53"/>
        <v>91.96100000000001</v>
      </c>
      <c r="AX53" s="68">
        <f t="shared" si="27"/>
        <v>93.82812999999999</v>
      </c>
      <c r="AY53" s="68">
        <f t="shared" si="15"/>
        <v>102.03034982220723</v>
      </c>
      <c r="AZ53" s="68">
        <f t="shared" si="16"/>
        <v>89.72479000000001</v>
      </c>
      <c r="BA53" s="12">
        <f t="shared" si="54"/>
        <v>4.573251160576646</v>
      </c>
      <c r="BB53" s="68">
        <v>16.906</v>
      </c>
      <c r="BC53" s="133">
        <v>32.39413</v>
      </c>
      <c r="BD53" s="68">
        <f t="shared" si="10"/>
        <v>191.61321424346386</v>
      </c>
      <c r="BE53" s="68">
        <v>16.47379</v>
      </c>
      <c r="BF53" s="12">
        <f t="shared" si="57"/>
        <v>96.64042093531603</v>
      </c>
      <c r="BG53" s="68">
        <v>75.055</v>
      </c>
      <c r="BH53" s="79">
        <v>61.434</v>
      </c>
      <c r="BI53" s="68">
        <f t="shared" si="11"/>
        <v>81.85197521817334</v>
      </c>
      <c r="BJ53" s="68">
        <v>73.251</v>
      </c>
      <c r="BK53" s="193">
        <f t="shared" si="55"/>
        <v>-16.132202973338266</v>
      </c>
      <c r="BL53" s="84">
        <v>113.45</v>
      </c>
      <c r="BM53" s="84">
        <v>75.901</v>
      </c>
      <c r="BN53" s="74">
        <f t="shared" si="38"/>
        <v>66.90260026443366</v>
      </c>
      <c r="BO53" s="68">
        <v>106.54376</v>
      </c>
      <c r="BP53" s="193">
        <f t="shared" si="56"/>
        <v>-28.760727047740758</v>
      </c>
      <c r="BR53" s="10"/>
      <c r="BS53" s="10"/>
    </row>
    <row r="54" spans="1:71" s="24" customFormat="1" ht="15" customHeight="1">
      <c r="A54" s="94">
        <v>46</v>
      </c>
      <c r="B54" s="96" t="s">
        <v>62</v>
      </c>
      <c r="C54" s="105">
        <v>19864.597</v>
      </c>
      <c r="D54" s="105">
        <v>19864.597</v>
      </c>
      <c r="E54" s="105">
        <v>17825.257</v>
      </c>
      <c r="F54" s="105">
        <v>1710.588</v>
      </c>
      <c r="G54" s="112">
        <v>18278.275500000003</v>
      </c>
      <c r="H54" s="112">
        <v>18053.04142</v>
      </c>
      <c r="I54" s="112">
        <v>16460.77285</v>
      </c>
      <c r="J54" s="60">
        <f t="shared" si="40"/>
        <v>1817.5026500000022</v>
      </c>
      <c r="K54" s="60">
        <f t="shared" si="41"/>
        <v>225.234080000002</v>
      </c>
      <c r="L54" s="61">
        <v>16968.810419999998</v>
      </c>
      <c r="M54" s="69">
        <f t="shared" si="42"/>
        <v>1309.4650800000054</v>
      </c>
      <c r="N54" s="69">
        <f t="shared" si="43"/>
        <v>7.716893804509866</v>
      </c>
      <c r="O54" s="69">
        <f t="shared" si="44"/>
        <v>92.01432830477256</v>
      </c>
      <c r="P54" s="69">
        <f t="shared" si="45"/>
        <v>92.01432830477256</v>
      </c>
      <c r="Q54" s="69">
        <f t="shared" si="13"/>
        <v>102.5414416184855</v>
      </c>
      <c r="R54" s="82">
        <f t="shared" si="14"/>
        <v>106.25016953234807</v>
      </c>
      <c r="S54" s="114">
        <v>9476.45</v>
      </c>
      <c r="T54" s="79">
        <v>8179.96978</v>
      </c>
      <c r="U54" s="53">
        <f t="shared" si="33"/>
        <v>86.31892512491491</v>
      </c>
      <c r="V54" s="54">
        <v>7603.28463</v>
      </c>
      <c r="W54" s="193">
        <f t="shared" si="46"/>
        <v>7.584684489182408</v>
      </c>
      <c r="X54" s="115">
        <v>3841.257</v>
      </c>
      <c r="Y54" s="79">
        <v>3864.72534</v>
      </c>
      <c r="Z54" s="69">
        <f t="shared" si="34"/>
        <v>100.61095469529894</v>
      </c>
      <c r="AA54" s="70">
        <v>3064.40759</v>
      </c>
      <c r="AB54" s="193">
        <f t="shared" si="47"/>
        <v>26.116556838315375</v>
      </c>
      <c r="AC54" s="115">
        <v>806.518</v>
      </c>
      <c r="AD54" s="60">
        <v>1084.9462899999999</v>
      </c>
      <c r="AE54" s="75">
        <f t="shared" si="35"/>
        <v>134.5222660870557</v>
      </c>
      <c r="AF54" s="76">
        <v>447.34256999999997</v>
      </c>
      <c r="AG54" s="12">
        <f t="shared" si="48"/>
        <v>142.531420606807</v>
      </c>
      <c r="AH54" s="20">
        <v>2959.739</v>
      </c>
      <c r="AI54" s="60">
        <v>2696.67155</v>
      </c>
      <c r="AJ54" s="70">
        <f t="shared" si="36"/>
        <v>91.111802425822</v>
      </c>
      <c r="AK54" s="70">
        <v>2560.37752</v>
      </c>
      <c r="AL54" s="193">
        <f t="shared" si="49"/>
        <v>5.323200541145184</v>
      </c>
      <c r="AM54" s="115">
        <v>4657.894</v>
      </c>
      <c r="AN54" s="26">
        <v>4406.12565</v>
      </c>
      <c r="AO54" s="76">
        <f t="shared" si="37"/>
        <v>94.5948029302513</v>
      </c>
      <c r="AP54" s="76">
        <v>4816.4955199999995</v>
      </c>
      <c r="AQ54" s="12">
        <f t="shared" si="50"/>
        <v>-8.520092426038417</v>
      </c>
      <c r="AR54" s="70">
        <v>2699.71</v>
      </c>
      <c r="AS54" s="79">
        <v>2616.19819</v>
      </c>
      <c r="AT54" s="68">
        <f t="shared" si="51"/>
        <v>96.90663774998055</v>
      </c>
      <c r="AU54" s="79">
        <v>2819.7314300000003</v>
      </c>
      <c r="AV54" s="193">
        <f t="shared" si="52"/>
        <v>-7.218178222030176</v>
      </c>
      <c r="AW54" s="110">
        <f t="shared" si="53"/>
        <v>849.3</v>
      </c>
      <c r="AX54" s="68">
        <f t="shared" si="27"/>
        <v>795.2272700000001</v>
      </c>
      <c r="AY54" s="68">
        <f t="shared" si="15"/>
        <v>93.63325915459791</v>
      </c>
      <c r="AZ54" s="68">
        <f t="shared" si="16"/>
        <v>781.92251</v>
      </c>
      <c r="BA54" s="12">
        <f t="shared" si="54"/>
        <v>1.7015445686555495</v>
      </c>
      <c r="BB54" s="68">
        <v>476</v>
      </c>
      <c r="BC54" s="133">
        <v>452.57320000000004</v>
      </c>
      <c r="BD54" s="68">
        <f t="shared" si="10"/>
        <v>95.07840336134454</v>
      </c>
      <c r="BE54" s="68">
        <v>208.22231000000002</v>
      </c>
      <c r="BF54" s="12">
        <f t="shared" si="57"/>
        <v>117.35096493742674</v>
      </c>
      <c r="BG54" s="68">
        <v>373.3</v>
      </c>
      <c r="BH54" s="79">
        <v>342.65407</v>
      </c>
      <c r="BI54" s="68">
        <f t="shared" si="11"/>
        <v>91.79053576212162</v>
      </c>
      <c r="BJ54" s="68">
        <v>573.7002</v>
      </c>
      <c r="BK54" s="193">
        <f t="shared" si="55"/>
        <v>-40.27297358446101</v>
      </c>
      <c r="BL54" s="84">
        <v>1022.158</v>
      </c>
      <c r="BM54" s="84">
        <v>995.6494</v>
      </c>
      <c r="BN54" s="74">
        <f t="shared" si="38"/>
        <v>97.40660445841054</v>
      </c>
      <c r="BO54" s="68">
        <v>693.2226</v>
      </c>
      <c r="BP54" s="193">
        <f t="shared" si="56"/>
        <v>43.62621761033179</v>
      </c>
      <c r="BR54" s="10"/>
      <c r="BS54" s="10"/>
    </row>
    <row r="55" spans="1:71" s="24" customFormat="1" ht="15" customHeight="1">
      <c r="A55" s="94">
        <v>47</v>
      </c>
      <c r="B55" s="96" t="s">
        <v>63</v>
      </c>
      <c r="C55" s="105">
        <v>20010.545</v>
      </c>
      <c r="D55" s="105">
        <v>20010.545</v>
      </c>
      <c r="E55" s="105">
        <v>17918.399</v>
      </c>
      <c r="F55" s="105">
        <v>1781.754</v>
      </c>
      <c r="G55" s="112">
        <v>17473.645750000003</v>
      </c>
      <c r="H55" s="112">
        <v>17250.17487</v>
      </c>
      <c r="I55" s="112">
        <v>16123.63365</v>
      </c>
      <c r="J55" s="60">
        <f t="shared" si="40"/>
        <v>1350.0121000000036</v>
      </c>
      <c r="K55" s="60">
        <f t="shared" si="41"/>
        <v>223.4708800000044</v>
      </c>
      <c r="L55" s="61">
        <v>16842.5988</v>
      </c>
      <c r="M55" s="69">
        <f t="shared" si="42"/>
        <v>631.0469500000036</v>
      </c>
      <c r="N55" s="69">
        <f t="shared" si="43"/>
        <v>3.7467314723426313</v>
      </c>
      <c r="O55" s="69">
        <f t="shared" si="44"/>
        <v>87.32218812631044</v>
      </c>
      <c r="P55" s="69">
        <f t="shared" si="45"/>
        <v>87.32218812631044</v>
      </c>
      <c r="Q55" s="69">
        <f t="shared" si="13"/>
        <v>97.51789626963884</v>
      </c>
      <c r="R55" s="82">
        <f t="shared" si="14"/>
        <v>75.7687144241014</v>
      </c>
      <c r="S55" s="114">
        <v>9182.246</v>
      </c>
      <c r="T55" s="79">
        <v>7854.884059999999</v>
      </c>
      <c r="U55" s="53">
        <f t="shared" si="33"/>
        <v>85.54425638346</v>
      </c>
      <c r="V55" s="54">
        <v>7756.626929999999</v>
      </c>
      <c r="W55" s="193">
        <f t="shared" si="46"/>
        <v>1.2667507524433859</v>
      </c>
      <c r="X55" s="115">
        <v>6732.765</v>
      </c>
      <c r="Y55" s="79">
        <v>5810.40747</v>
      </c>
      <c r="Z55" s="69">
        <f t="shared" si="34"/>
        <v>86.30046451940622</v>
      </c>
      <c r="AA55" s="70">
        <v>5360.51222</v>
      </c>
      <c r="AB55" s="193">
        <f t="shared" si="47"/>
        <v>8.392766055479697</v>
      </c>
      <c r="AC55" s="115">
        <v>182.065</v>
      </c>
      <c r="AD55" s="60">
        <v>190.01843</v>
      </c>
      <c r="AE55" s="75">
        <f t="shared" si="35"/>
        <v>104.36845632054485</v>
      </c>
      <c r="AF55" s="76">
        <v>167.64047</v>
      </c>
      <c r="AG55" s="12">
        <f t="shared" si="48"/>
        <v>13.348781472636048</v>
      </c>
      <c r="AH55" s="20">
        <v>6550.7</v>
      </c>
      <c r="AI55" s="60">
        <v>5620.38904</v>
      </c>
      <c r="AJ55" s="70">
        <f t="shared" si="36"/>
        <v>85.79829697589571</v>
      </c>
      <c r="AK55" s="70">
        <v>5192.871749999999</v>
      </c>
      <c r="AL55" s="193">
        <f t="shared" si="49"/>
        <v>8.232771972463993</v>
      </c>
      <c r="AM55" s="115">
        <v>3566.4</v>
      </c>
      <c r="AN55" s="26">
        <v>3258.3343999999997</v>
      </c>
      <c r="AO55" s="76">
        <f t="shared" si="37"/>
        <v>91.36200089726334</v>
      </c>
      <c r="AP55" s="76">
        <v>3306.81533</v>
      </c>
      <c r="AQ55" s="12">
        <f t="shared" si="50"/>
        <v>-1.4660912437466038</v>
      </c>
      <c r="AR55" s="70">
        <v>2350</v>
      </c>
      <c r="AS55" s="79">
        <v>1862.6528899999998</v>
      </c>
      <c r="AT55" s="68">
        <f t="shared" si="51"/>
        <v>79.26182510638297</v>
      </c>
      <c r="AU55" s="68">
        <v>2150.305</v>
      </c>
      <c r="AV55" s="193">
        <f t="shared" si="52"/>
        <v>-13.377270201204013</v>
      </c>
      <c r="AW55" s="110">
        <f t="shared" si="53"/>
        <v>45</v>
      </c>
      <c r="AX55" s="68">
        <f t="shared" si="27"/>
        <v>48.31657</v>
      </c>
      <c r="AY55" s="68">
        <f t="shared" si="15"/>
        <v>107.37015555555556</v>
      </c>
      <c r="AZ55" s="68">
        <f t="shared" si="16"/>
        <v>39.91953</v>
      </c>
      <c r="BA55" s="12">
        <f t="shared" si="54"/>
        <v>21.034916994263213</v>
      </c>
      <c r="BB55" s="68">
        <v>0</v>
      </c>
      <c r="BC55" s="133">
        <v>0</v>
      </c>
      <c r="BD55" s="68"/>
      <c r="BE55" s="68">
        <v>0</v>
      </c>
      <c r="BF55" s="12"/>
      <c r="BG55" s="68">
        <v>45</v>
      </c>
      <c r="BH55" s="79">
        <v>48.31657</v>
      </c>
      <c r="BI55" s="68">
        <f t="shared" si="11"/>
        <v>107.37015555555556</v>
      </c>
      <c r="BJ55" s="68">
        <v>39.91953</v>
      </c>
      <c r="BK55" s="193">
        <f t="shared" si="55"/>
        <v>21.034916994263213</v>
      </c>
      <c r="BL55" s="84">
        <v>193.042</v>
      </c>
      <c r="BM55" s="84">
        <v>152.90189</v>
      </c>
      <c r="BN55" s="74">
        <f t="shared" si="38"/>
        <v>79.20654054558076</v>
      </c>
      <c r="BO55" s="68">
        <v>172.50685</v>
      </c>
      <c r="BP55" s="193">
        <f t="shared" si="56"/>
        <v>-11.364742907310614</v>
      </c>
      <c r="BR55" s="10"/>
      <c r="BS55" s="10"/>
    </row>
    <row r="56" spans="1:71" s="24" customFormat="1" ht="15" customHeight="1">
      <c r="A56" s="94">
        <v>48</v>
      </c>
      <c r="B56" s="96" t="s">
        <v>64</v>
      </c>
      <c r="C56" s="127">
        <v>4661.055</v>
      </c>
      <c r="D56" s="127">
        <v>5495.309</v>
      </c>
      <c r="E56" s="127">
        <v>4938.542</v>
      </c>
      <c r="F56" s="127">
        <v>681.477</v>
      </c>
      <c r="G56" s="112">
        <v>5286.5279199999995</v>
      </c>
      <c r="H56" s="112">
        <v>5255.6421900000005</v>
      </c>
      <c r="I56" s="112">
        <v>4637.4198400000005</v>
      </c>
      <c r="J56" s="60">
        <f t="shared" si="40"/>
        <v>649.1080799999991</v>
      </c>
      <c r="K56" s="60">
        <f t="shared" si="41"/>
        <v>30.885729999999057</v>
      </c>
      <c r="L56" s="61">
        <v>4080.66049</v>
      </c>
      <c r="M56" s="69">
        <f t="shared" si="42"/>
        <v>1205.8674299999993</v>
      </c>
      <c r="N56" s="69">
        <f t="shared" si="43"/>
        <v>29.550790440789626</v>
      </c>
      <c r="O56" s="69">
        <f t="shared" si="44"/>
        <v>113.41912764384885</v>
      </c>
      <c r="P56" s="69">
        <f t="shared" si="45"/>
        <v>96.20073994019262</v>
      </c>
      <c r="Q56" s="69">
        <f t="shared" si="13"/>
        <v>107.0463290582524</v>
      </c>
      <c r="R56" s="82">
        <f t="shared" si="14"/>
        <v>95.25018159086794</v>
      </c>
      <c r="S56" s="114">
        <v>2608.218</v>
      </c>
      <c r="T56" s="128">
        <v>2447.78881</v>
      </c>
      <c r="U56" s="53">
        <f t="shared" si="33"/>
        <v>93.84908815137386</v>
      </c>
      <c r="V56" s="54">
        <v>1663.96498</v>
      </c>
      <c r="W56" s="193">
        <f t="shared" si="46"/>
        <v>47.10578884899368</v>
      </c>
      <c r="X56" s="115">
        <v>1505.116</v>
      </c>
      <c r="Y56" s="128">
        <v>1400.68732</v>
      </c>
      <c r="Z56" s="69">
        <f t="shared" si="34"/>
        <v>93.0617520510047</v>
      </c>
      <c r="AA56" s="70">
        <v>1325.0106600000001</v>
      </c>
      <c r="AB56" s="193">
        <f t="shared" si="47"/>
        <v>5.711400087905687</v>
      </c>
      <c r="AC56" s="115">
        <v>45.766</v>
      </c>
      <c r="AD56" s="129">
        <v>37.37339</v>
      </c>
      <c r="AE56" s="68">
        <f t="shared" si="35"/>
        <v>81.6619105886466</v>
      </c>
      <c r="AF56" s="76">
        <v>21.35366</v>
      </c>
      <c r="AG56" s="12">
        <f t="shared" si="48"/>
        <v>75.02100342517394</v>
      </c>
      <c r="AH56" s="20">
        <v>1453.1</v>
      </c>
      <c r="AI56" s="129">
        <v>1363.31393</v>
      </c>
      <c r="AJ56" s="70">
        <f t="shared" si="36"/>
        <v>93.82106737320213</v>
      </c>
      <c r="AK56" s="70">
        <v>1297.4070000000002</v>
      </c>
      <c r="AL56" s="193">
        <f t="shared" si="49"/>
        <v>5.079896285437016</v>
      </c>
      <c r="AM56" s="115">
        <v>840.454</v>
      </c>
      <c r="AN56" s="26">
        <v>855.00828</v>
      </c>
      <c r="AO56" s="68">
        <f t="shared" si="37"/>
        <v>101.73171642945363</v>
      </c>
      <c r="AP56" s="76">
        <v>738.59224</v>
      </c>
      <c r="AQ56" s="12">
        <f t="shared" si="50"/>
        <v>15.761882361504377</v>
      </c>
      <c r="AR56" s="70">
        <v>759.217</v>
      </c>
      <c r="AS56" s="128">
        <v>765.83098</v>
      </c>
      <c r="AT56" s="68">
        <f t="shared" si="51"/>
        <v>100.87115804835771</v>
      </c>
      <c r="AU56" s="68">
        <v>665.52464</v>
      </c>
      <c r="AV56" s="193">
        <f t="shared" si="52"/>
        <v>15.071769544099809</v>
      </c>
      <c r="AW56" s="110">
        <f t="shared" si="53"/>
        <v>0</v>
      </c>
      <c r="AX56" s="68">
        <f t="shared" si="27"/>
        <v>0</v>
      </c>
      <c r="AY56" s="68"/>
      <c r="AZ56" s="68">
        <f t="shared" si="16"/>
        <v>0</v>
      </c>
      <c r="BA56" s="12"/>
      <c r="BB56" s="68">
        <v>0</v>
      </c>
      <c r="BC56" s="133">
        <v>0</v>
      </c>
      <c r="BD56" s="68"/>
      <c r="BE56" s="68">
        <v>0</v>
      </c>
      <c r="BF56" s="12"/>
      <c r="BG56" s="68"/>
      <c r="BH56" s="128">
        <v>0</v>
      </c>
      <c r="BI56" s="68"/>
      <c r="BJ56" s="68">
        <v>0</v>
      </c>
      <c r="BK56" s="193"/>
      <c r="BL56" s="84">
        <v>390.554</v>
      </c>
      <c r="BM56" s="84">
        <v>448.8</v>
      </c>
      <c r="BN56" s="74">
        <f t="shared" si="38"/>
        <v>114.91368671169673</v>
      </c>
      <c r="BO56" s="68">
        <v>261.48</v>
      </c>
      <c r="BP56" s="193">
        <f t="shared" si="56"/>
        <v>71.63836622303808</v>
      </c>
      <c r="BR56" s="10"/>
      <c r="BS56" s="10"/>
    </row>
    <row r="57" spans="1:71" s="24" customFormat="1" ht="15" customHeight="1">
      <c r="A57" s="94">
        <v>49</v>
      </c>
      <c r="B57" s="96" t="s">
        <v>65</v>
      </c>
      <c r="C57" s="105">
        <v>9879.25</v>
      </c>
      <c r="D57" s="105">
        <v>10194.471</v>
      </c>
      <c r="E57" s="105">
        <v>9503.322</v>
      </c>
      <c r="F57" s="105">
        <v>900.547</v>
      </c>
      <c r="G57" s="112">
        <v>9660.149109999998</v>
      </c>
      <c r="H57" s="112">
        <v>9472.924029999998</v>
      </c>
      <c r="I57" s="112">
        <v>8532.83891</v>
      </c>
      <c r="J57" s="60">
        <f t="shared" si="40"/>
        <v>1127.310199999998</v>
      </c>
      <c r="K57" s="60">
        <f t="shared" si="41"/>
        <v>187.22508000000016</v>
      </c>
      <c r="L57" s="61">
        <v>8615.003130000001</v>
      </c>
      <c r="M57" s="69">
        <f t="shared" si="42"/>
        <v>1045.1459799999975</v>
      </c>
      <c r="N57" s="69">
        <f t="shared" si="43"/>
        <v>12.131695882506293</v>
      </c>
      <c r="O57" s="69">
        <f t="shared" si="44"/>
        <v>97.78221130146517</v>
      </c>
      <c r="P57" s="69">
        <f t="shared" si="45"/>
        <v>94.7587090100114</v>
      </c>
      <c r="Q57" s="69">
        <f t="shared" si="13"/>
        <v>101.65023462321912</v>
      </c>
      <c r="R57" s="82">
        <f t="shared" si="14"/>
        <v>125.18060689780745</v>
      </c>
      <c r="S57" s="114">
        <v>4813.221</v>
      </c>
      <c r="T57" s="79">
        <v>4769.320650000001</v>
      </c>
      <c r="U57" s="53">
        <f t="shared" si="33"/>
        <v>99.08792158099537</v>
      </c>
      <c r="V57" s="54">
        <v>4286.721320000001</v>
      </c>
      <c r="W57" s="193">
        <f t="shared" si="46"/>
        <v>11.258005687199656</v>
      </c>
      <c r="X57" s="115">
        <v>2675.414</v>
      </c>
      <c r="Y57" s="79">
        <v>2747.96726</v>
      </c>
      <c r="Z57" s="69">
        <f t="shared" si="34"/>
        <v>102.71185169846608</v>
      </c>
      <c r="AA57" s="70">
        <v>2009.0911999999998</v>
      </c>
      <c r="AB57" s="193">
        <f t="shared" si="47"/>
        <v>36.77663114546519</v>
      </c>
      <c r="AC57" s="115">
        <v>139.27</v>
      </c>
      <c r="AD57" s="60">
        <v>172.49481</v>
      </c>
      <c r="AE57" s="75">
        <f t="shared" si="35"/>
        <v>123.85640123501112</v>
      </c>
      <c r="AF57" s="76">
        <v>132.56477</v>
      </c>
      <c r="AG57" s="12">
        <f t="shared" si="48"/>
        <v>30.12115511534475</v>
      </c>
      <c r="AH57" s="20">
        <v>2461.144</v>
      </c>
      <c r="AI57" s="60">
        <v>2506.72245</v>
      </c>
      <c r="AJ57" s="70">
        <f t="shared" si="36"/>
        <v>101.8519213016386</v>
      </c>
      <c r="AK57" s="70">
        <v>1807.77643</v>
      </c>
      <c r="AL57" s="193">
        <f t="shared" si="49"/>
        <v>38.663299753277585</v>
      </c>
      <c r="AM57" s="115">
        <v>2077.65</v>
      </c>
      <c r="AN57" s="26">
        <v>1669.75921</v>
      </c>
      <c r="AO57" s="76">
        <f t="shared" si="37"/>
        <v>80.36768512502105</v>
      </c>
      <c r="AP57" s="76">
        <v>1828.47757</v>
      </c>
      <c r="AQ57" s="12">
        <f t="shared" si="50"/>
        <v>-8.680355865672453</v>
      </c>
      <c r="AR57" s="70">
        <v>964.5</v>
      </c>
      <c r="AS57" s="79">
        <v>721.11321</v>
      </c>
      <c r="AT57" s="68">
        <f t="shared" si="51"/>
        <v>74.76549611197511</v>
      </c>
      <c r="AU57" s="68">
        <v>746.40922</v>
      </c>
      <c r="AV57" s="193">
        <f t="shared" si="52"/>
        <v>-3.389027000497123</v>
      </c>
      <c r="AW57" s="110">
        <f t="shared" si="53"/>
        <v>523.3</v>
      </c>
      <c r="AX57" s="68">
        <f t="shared" si="27"/>
        <v>295.27894000000003</v>
      </c>
      <c r="AY57" s="68">
        <f t="shared" si="15"/>
        <v>56.426321421746614</v>
      </c>
      <c r="AZ57" s="68">
        <f t="shared" si="16"/>
        <v>375.74298</v>
      </c>
      <c r="BA57" s="12">
        <f t="shared" si="54"/>
        <v>-21.414648917725614</v>
      </c>
      <c r="BB57" s="68">
        <v>496</v>
      </c>
      <c r="BC57" s="133">
        <v>263.70645</v>
      </c>
      <c r="BD57" s="68">
        <f aca="true" t="shared" si="58" ref="BD57:BD67">BC57/BB57*100</f>
        <v>53.16662298387097</v>
      </c>
      <c r="BE57" s="68">
        <v>346.64558</v>
      </c>
      <c r="BF57" s="12">
        <f t="shared" si="57"/>
        <v>-23.926204395855848</v>
      </c>
      <c r="BG57" s="68">
        <v>27.3</v>
      </c>
      <c r="BH57" s="79">
        <v>31.572490000000002</v>
      </c>
      <c r="BI57" s="68">
        <f aca="true" t="shared" si="59" ref="BI57:BI67">BH57/BG57*100</f>
        <v>115.65014652014654</v>
      </c>
      <c r="BJ57" s="68">
        <v>29.0974</v>
      </c>
      <c r="BK57" s="193">
        <f t="shared" si="55"/>
        <v>8.506223923787019</v>
      </c>
      <c r="BL57" s="84">
        <v>1.3</v>
      </c>
      <c r="BM57" s="84">
        <v>1.1592799999999999</v>
      </c>
      <c r="BN57" s="74">
        <f t="shared" si="38"/>
        <v>89.1753846153846</v>
      </c>
      <c r="BO57" s="68">
        <v>1.3086</v>
      </c>
      <c r="BP57" s="193">
        <f t="shared" si="56"/>
        <v>-11.410667889347408</v>
      </c>
      <c r="BR57" s="10"/>
      <c r="BS57" s="10"/>
    </row>
    <row r="58" spans="1:71" s="24" customFormat="1" ht="15" customHeight="1">
      <c r="A58" s="94">
        <v>50</v>
      </c>
      <c r="B58" s="97" t="s">
        <v>66</v>
      </c>
      <c r="C58" s="105">
        <v>10838.86</v>
      </c>
      <c r="D58" s="105">
        <v>10838.86</v>
      </c>
      <c r="E58" s="105">
        <v>10054.45</v>
      </c>
      <c r="F58" s="105">
        <v>1184.95</v>
      </c>
      <c r="G58" s="112">
        <v>8164.36744</v>
      </c>
      <c r="H58" s="112">
        <v>7946.28848</v>
      </c>
      <c r="I58" s="112">
        <v>7127.21734</v>
      </c>
      <c r="J58" s="60">
        <f t="shared" si="40"/>
        <v>1037.1500999999998</v>
      </c>
      <c r="K58" s="60">
        <f t="shared" si="41"/>
        <v>218.07895999999982</v>
      </c>
      <c r="L58" s="61">
        <v>8658.86349</v>
      </c>
      <c r="M58" s="69">
        <f t="shared" si="42"/>
        <v>-494.49604999999974</v>
      </c>
      <c r="N58" s="69">
        <f aca="true" t="shared" si="60" ref="N58:N74">G58/L58*100-100</f>
        <v>-5.710865526071487</v>
      </c>
      <c r="O58" s="69">
        <f t="shared" si="44"/>
        <v>75.32496443352899</v>
      </c>
      <c r="P58" s="69">
        <f t="shared" si="45"/>
        <v>75.32496443352899</v>
      </c>
      <c r="Q58" s="69">
        <f t="shared" si="13"/>
        <v>81.20153205794448</v>
      </c>
      <c r="R58" s="82">
        <f t="shared" si="14"/>
        <v>87.52690830836742</v>
      </c>
      <c r="S58" s="114">
        <v>6542.52</v>
      </c>
      <c r="T58" s="79">
        <v>5146.91309</v>
      </c>
      <c r="U58" s="53">
        <f t="shared" si="33"/>
        <v>78.66866421501196</v>
      </c>
      <c r="V58" s="54">
        <v>5166.33116</v>
      </c>
      <c r="W58" s="193">
        <f t="shared" si="46"/>
        <v>-0.375858019910595</v>
      </c>
      <c r="X58" s="115">
        <v>785.77</v>
      </c>
      <c r="Y58" s="79">
        <v>723.35812</v>
      </c>
      <c r="Z58" s="69">
        <f t="shared" si="34"/>
        <v>92.05723303256677</v>
      </c>
      <c r="AA58" s="70">
        <v>613.22454</v>
      </c>
      <c r="AB58" s="193">
        <f t="shared" si="47"/>
        <v>17.959747664371022</v>
      </c>
      <c r="AC58" s="115">
        <v>81.1</v>
      </c>
      <c r="AD58" s="60">
        <v>72.29343999999999</v>
      </c>
      <c r="AE58" s="75">
        <f t="shared" si="35"/>
        <v>89.1411097410604</v>
      </c>
      <c r="AF58" s="76">
        <v>76.43696999999999</v>
      </c>
      <c r="AG58" s="12">
        <f t="shared" si="48"/>
        <v>-5.420845436442605</v>
      </c>
      <c r="AH58" s="20">
        <v>680.68</v>
      </c>
      <c r="AI58" s="60">
        <v>627.0658199999999</v>
      </c>
      <c r="AJ58" s="70">
        <f t="shared" si="36"/>
        <v>92.12343832637949</v>
      </c>
      <c r="AK58" s="70">
        <v>536.7875700000001</v>
      </c>
      <c r="AL58" s="193">
        <f t="shared" si="49"/>
        <v>16.81824525109623</v>
      </c>
      <c r="AM58" s="115">
        <v>2439.26</v>
      </c>
      <c r="AN58" s="26">
        <v>1551.6683</v>
      </c>
      <c r="AO58" s="76">
        <f t="shared" si="37"/>
        <v>63.61225535613259</v>
      </c>
      <c r="AP58" s="76">
        <v>2226.35091</v>
      </c>
      <c r="AQ58" s="12">
        <f t="shared" si="50"/>
        <v>-30.304414590240853</v>
      </c>
      <c r="AR58" s="70">
        <v>610.95</v>
      </c>
      <c r="AS58" s="79">
        <v>368.0659</v>
      </c>
      <c r="AT58" s="68">
        <f t="shared" si="51"/>
        <v>60.24484818724935</v>
      </c>
      <c r="AU58" s="68">
        <v>542.26932</v>
      </c>
      <c r="AV58" s="193">
        <f t="shared" si="52"/>
        <v>-32.1248895290628</v>
      </c>
      <c r="AW58" s="110">
        <f t="shared" si="53"/>
        <v>378.92</v>
      </c>
      <c r="AX58" s="68">
        <f t="shared" si="27"/>
        <v>364.40583</v>
      </c>
      <c r="AY58" s="68">
        <f t="shared" si="15"/>
        <v>96.16959516520637</v>
      </c>
      <c r="AZ58" s="68">
        <f t="shared" si="16"/>
        <v>330.13098</v>
      </c>
      <c r="BA58" s="12">
        <f t="shared" si="54"/>
        <v>10.382197393289161</v>
      </c>
      <c r="BB58" s="68">
        <v>321.73</v>
      </c>
      <c r="BC58" s="133">
        <v>304.67843</v>
      </c>
      <c r="BD58" s="68">
        <f t="shared" si="58"/>
        <v>94.70003729835575</v>
      </c>
      <c r="BE58" s="68">
        <v>281.02748</v>
      </c>
      <c r="BF58" s="12">
        <f t="shared" si="57"/>
        <v>8.415885165393775</v>
      </c>
      <c r="BG58" s="68">
        <v>57.19</v>
      </c>
      <c r="BH58" s="79">
        <v>59.7274</v>
      </c>
      <c r="BI58" s="68">
        <f t="shared" si="59"/>
        <v>104.43678964853997</v>
      </c>
      <c r="BJ58" s="68">
        <v>49.1035</v>
      </c>
      <c r="BK58" s="193">
        <f t="shared" si="55"/>
        <v>21.635728614049924</v>
      </c>
      <c r="BL58" s="84">
        <v>240.45</v>
      </c>
      <c r="BM58" s="84">
        <v>189.1319</v>
      </c>
      <c r="BN58" s="74">
        <f t="shared" si="38"/>
        <v>78.65747556664587</v>
      </c>
      <c r="BO58" s="68">
        <v>195.95804</v>
      </c>
      <c r="BP58" s="193">
        <f t="shared" si="56"/>
        <v>-3.4834702367915042</v>
      </c>
      <c r="BR58" s="10"/>
      <c r="BS58" s="10"/>
    </row>
    <row r="59" spans="1:71" s="24" customFormat="1" ht="15" customHeight="1">
      <c r="A59" s="91">
        <v>51</v>
      </c>
      <c r="B59" s="96" t="s">
        <v>67</v>
      </c>
      <c r="C59" s="105">
        <v>13007.713</v>
      </c>
      <c r="D59" s="105">
        <v>13007.713</v>
      </c>
      <c r="E59" s="105">
        <v>12101.18</v>
      </c>
      <c r="F59" s="105">
        <v>1127.433</v>
      </c>
      <c r="G59" s="112">
        <v>12557.14849</v>
      </c>
      <c r="H59" s="112">
        <v>12484.83216</v>
      </c>
      <c r="I59" s="112">
        <v>11309.06206</v>
      </c>
      <c r="J59" s="60">
        <f t="shared" si="40"/>
        <v>1248.0864299999994</v>
      </c>
      <c r="K59" s="60">
        <f t="shared" si="41"/>
        <v>72.31632999999965</v>
      </c>
      <c r="L59" s="61">
        <v>11740.51116</v>
      </c>
      <c r="M59" s="69">
        <f t="shared" si="42"/>
        <v>816.6373299999996</v>
      </c>
      <c r="N59" s="69">
        <f t="shared" si="60"/>
        <v>6.955722105033118</v>
      </c>
      <c r="O59" s="69">
        <f t="shared" si="44"/>
        <v>96.53617426829759</v>
      </c>
      <c r="P59" s="69">
        <f t="shared" si="45"/>
        <v>96.53617426829759</v>
      </c>
      <c r="Q59" s="69">
        <f t="shared" si="13"/>
        <v>103.76796717344921</v>
      </c>
      <c r="R59" s="82">
        <f t="shared" si="14"/>
        <v>110.70160532821014</v>
      </c>
      <c r="S59" s="114">
        <v>3469.773</v>
      </c>
      <c r="T59" s="79">
        <v>3247.9619199999997</v>
      </c>
      <c r="U59" s="53">
        <f t="shared" si="33"/>
        <v>93.60733166117782</v>
      </c>
      <c r="V59" s="54">
        <v>2944.2460899999996</v>
      </c>
      <c r="W59" s="193">
        <f t="shared" si="46"/>
        <v>10.315572160613783</v>
      </c>
      <c r="X59" s="115">
        <v>1100.582</v>
      </c>
      <c r="Y59" s="79">
        <v>1115.13174</v>
      </c>
      <c r="Z59" s="69">
        <f t="shared" si="34"/>
        <v>101.32200417597235</v>
      </c>
      <c r="AA59" s="70">
        <v>1066.3122399999997</v>
      </c>
      <c r="AB59" s="193">
        <f t="shared" si="47"/>
        <v>4.578349396045596</v>
      </c>
      <c r="AC59" s="115">
        <v>162.366</v>
      </c>
      <c r="AD59" s="60">
        <v>193.4204</v>
      </c>
      <c r="AE59" s="75">
        <f t="shared" si="35"/>
        <v>119.12617173546185</v>
      </c>
      <c r="AF59" s="76">
        <v>144.00086</v>
      </c>
      <c r="AG59" s="12">
        <f t="shared" si="48"/>
        <v>34.31892003978311</v>
      </c>
      <c r="AH59" s="20">
        <v>938.216</v>
      </c>
      <c r="AI59" s="60">
        <v>921.7113400000001</v>
      </c>
      <c r="AJ59" s="70">
        <f t="shared" si="36"/>
        <v>98.24084645753217</v>
      </c>
      <c r="AK59" s="70">
        <v>922.3113799999999</v>
      </c>
      <c r="AL59" s="193">
        <f t="shared" si="49"/>
        <v>-0.06505828866600893</v>
      </c>
      <c r="AM59" s="115">
        <v>3093.983</v>
      </c>
      <c r="AN59" s="26">
        <v>2553.43844</v>
      </c>
      <c r="AO59" s="76">
        <f t="shared" si="37"/>
        <v>82.52916838909586</v>
      </c>
      <c r="AP59" s="76">
        <v>2851.0199700000003</v>
      </c>
      <c r="AQ59" s="12">
        <f t="shared" si="50"/>
        <v>-10.437721697193169</v>
      </c>
      <c r="AR59" s="70">
        <v>306.832</v>
      </c>
      <c r="AS59" s="79">
        <v>288.27906</v>
      </c>
      <c r="AT59" s="68">
        <f t="shared" si="51"/>
        <v>93.95338817333264</v>
      </c>
      <c r="AU59" s="77">
        <v>296.12948</v>
      </c>
      <c r="AV59" s="193">
        <f t="shared" si="52"/>
        <v>-2.651009281480512</v>
      </c>
      <c r="AW59" s="110">
        <f t="shared" si="53"/>
        <v>5306.184</v>
      </c>
      <c r="AX59" s="68">
        <f t="shared" si="27"/>
        <v>5616.28346</v>
      </c>
      <c r="AY59" s="68">
        <f t="shared" si="15"/>
        <v>105.84411433904289</v>
      </c>
      <c r="AZ59" s="68">
        <f t="shared" si="16"/>
        <v>4787.25509</v>
      </c>
      <c r="BA59" s="12">
        <f t="shared" si="54"/>
        <v>17.317405369347057</v>
      </c>
      <c r="BB59" s="68">
        <v>5163.828</v>
      </c>
      <c r="BC59" s="133">
        <v>5402.11521</v>
      </c>
      <c r="BD59" s="68">
        <f t="shared" si="58"/>
        <v>104.61454583692561</v>
      </c>
      <c r="BE59" s="68">
        <v>4649.40265</v>
      </c>
      <c r="BF59" s="12">
        <f t="shared" si="57"/>
        <v>16.189446616330372</v>
      </c>
      <c r="BG59" s="68">
        <v>142.356</v>
      </c>
      <c r="BH59" s="79">
        <v>214.16825</v>
      </c>
      <c r="BI59" s="68">
        <f t="shared" si="59"/>
        <v>150.4455379471185</v>
      </c>
      <c r="BJ59" s="72">
        <v>137.85244</v>
      </c>
      <c r="BK59" s="193">
        <f t="shared" si="55"/>
        <v>55.36050722061938</v>
      </c>
      <c r="BL59" s="84">
        <v>4.51</v>
      </c>
      <c r="BM59" s="84">
        <v>1.8957</v>
      </c>
      <c r="BN59" s="74">
        <f t="shared" si="38"/>
        <v>42.033259423503324</v>
      </c>
      <c r="BO59" s="72">
        <v>4.30951</v>
      </c>
      <c r="BP59" s="193">
        <f t="shared" si="56"/>
        <v>-56.011240257012986</v>
      </c>
      <c r="BR59" s="10"/>
      <c r="BS59" s="10"/>
    </row>
    <row r="60" spans="1:71" s="24" customFormat="1" ht="15" customHeight="1">
      <c r="A60" s="130" t="s">
        <v>98</v>
      </c>
      <c r="B60" s="96" t="s">
        <v>69</v>
      </c>
      <c r="C60" s="105">
        <v>11209.37</v>
      </c>
      <c r="D60" s="105">
        <v>11909.37</v>
      </c>
      <c r="E60" s="105">
        <v>10916.224</v>
      </c>
      <c r="F60" s="105">
        <v>1628.815</v>
      </c>
      <c r="G60" s="112">
        <v>10667.216649999998</v>
      </c>
      <c r="H60" s="112">
        <v>10652.54766</v>
      </c>
      <c r="I60" s="112">
        <v>9894.404240000002</v>
      </c>
      <c r="J60" s="60">
        <f t="shared" si="40"/>
        <v>772.8124099999968</v>
      </c>
      <c r="K60" s="60">
        <f t="shared" si="41"/>
        <v>14.668989999998303</v>
      </c>
      <c r="L60" s="64">
        <v>10117.074520000002</v>
      </c>
      <c r="M60" s="69">
        <f t="shared" si="42"/>
        <v>550.1421299999965</v>
      </c>
      <c r="N60" s="69">
        <f t="shared" si="60"/>
        <v>5.437758997548599</v>
      </c>
      <c r="O60" s="69">
        <f t="shared" si="44"/>
        <v>95.1633914305621</v>
      </c>
      <c r="P60" s="69">
        <f t="shared" si="45"/>
        <v>89.56994912409303</v>
      </c>
      <c r="Q60" s="69">
        <f t="shared" si="13"/>
        <v>97.71892414446606</v>
      </c>
      <c r="R60" s="82">
        <f t="shared" si="14"/>
        <v>47.44629746165137</v>
      </c>
      <c r="S60" s="114">
        <v>6858.4</v>
      </c>
      <c r="T60" s="79">
        <v>6255.74538</v>
      </c>
      <c r="U60" s="53">
        <f t="shared" si="33"/>
        <v>91.2128977604106</v>
      </c>
      <c r="V60" s="54">
        <v>5910.455349999999</v>
      </c>
      <c r="W60" s="193">
        <f t="shared" si="46"/>
        <v>5.842020784405406</v>
      </c>
      <c r="X60" s="115">
        <v>2321.91</v>
      </c>
      <c r="Y60" s="79">
        <v>2187.55866</v>
      </c>
      <c r="Z60" s="69">
        <f t="shared" si="34"/>
        <v>94.21375763918499</v>
      </c>
      <c r="AA60" s="70">
        <v>1944.9332099999997</v>
      </c>
      <c r="AB60" s="193">
        <f t="shared" si="47"/>
        <v>12.47474456976343</v>
      </c>
      <c r="AC60" s="115">
        <v>99.61</v>
      </c>
      <c r="AD60" s="60">
        <v>83.60715</v>
      </c>
      <c r="AE60" s="75">
        <f t="shared" si="35"/>
        <v>83.93449452866179</v>
      </c>
      <c r="AF60" s="76">
        <v>91.12236999999999</v>
      </c>
      <c r="AG60" s="12">
        <f t="shared" si="48"/>
        <v>-8.247393038613879</v>
      </c>
      <c r="AH60" s="20">
        <v>2188</v>
      </c>
      <c r="AI60" s="60">
        <v>2069.61409</v>
      </c>
      <c r="AJ60" s="70">
        <f t="shared" si="36"/>
        <v>94.58930941499086</v>
      </c>
      <c r="AK60" s="70">
        <v>1847.5608399999996</v>
      </c>
      <c r="AL60" s="193">
        <f t="shared" si="49"/>
        <v>12.018724644542715</v>
      </c>
      <c r="AM60" s="115">
        <v>2244.86</v>
      </c>
      <c r="AN60" s="26">
        <v>1830.88235</v>
      </c>
      <c r="AO60" s="76">
        <f t="shared" si="37"/>
        <v>81.55886558627265</v>
      </c>
      <c r="AP60" s="76">
        <v>1876.33865</v>
      </c>
      <c r="AQ60" s="12">
        <f t="shared" si="50"/>
        <v>-2.4226063882444606</v>
      </c>
      <c r="AR60" s="70">
        <v>820</v>
      </c>
      <c r="AS60" s="79">
        <v>555.36151</v>
      </c>
      <c r="AT60" s="68">
        <f t="shared" si="51"/>
        <v>67.72701341463414</v>
      </c>
      <c r="AU60" s="68">
        <v>633.97362</v>
      </c>
      <c r="AV60" s="193">
        <f t="shared" si="52"/>
        <v>-12.39990238079622</v>
      </c>
      <c r="AW60" s="110">
        <f t="shared" si="53"/>
        <v>262</v>
      </c>
      <c r="AX60" s="68">
        <f t="shared" si="27"/>
        <v>176.0239</v>
      </c>
      <c r="AY60" s="68">
        <f t="shared" si="15"/>
        <v>67.18469465648855</v>
      </c>
      <c r="AZ60" s="68">
        <f t="shared" si="16"/>
        <v>227.58695</v>
      </c>
      <c r="BA60" s="12">
        <f t="shared" si="54"/>
        <v>-22.65641769003011</v>
      </c>
      <c r="BB60" s="68">
        <v>87</v>
      </c>
      <c r="BC60" s="133">
        <v>29.5009</v>
      </c>
      <c r="BD60" s="68">
        <f t="shared" si="58"/>
        <v>33.90908045977012</v>
      </c>
      <c r="BE60" s="68">
        <v>79.03493</v>
      </c>
      <c r="BF60" s="12">
        <f t="shared" si="57"/>
        <v>-62.67359254952209</v>
      </c>
      <c r="BG60" s="68">
        <v>175</v>
      </c>
      <c r="BH60" s="79">
        <v>146.523</v>
      </c>
      <c r="BI60" s="68">
        <f t="shared" si="59"/>
        <v>83.72742857142856</v>
      </c>
      <c r="BJ60" s="68">
        <v>148.55202</v>
      </c>
      <c r="BK60" s="193">
        <f t="shared" si="55"/>
        <v>-1.3658649677062584</v>
      </c>
      <c r="BL60" s="84">
        <v>132.64</v>
      </c>
      <c r="BM60" s="84">
        <v>69.48084</v>
      </c>
      <c r="BN60" s="74">
        <f t="shared" si="38"/>
        <v>52.383021712907116</v>
      </c>
      <c r="BO60" s="68">
        <v>125.85277</v>
      </c>
      <c r="BP60" s="193">
        <f t="shared" si="56"/>
        <v>-44.791966040954044</v>
      </c>
      <c r="BR60" s="10"/>
      <c r="BS60" s="10"/>
    </row>
    <row r="61" spans="1:71" s="24" customFormat="1" ht="15" customHeight="1">
      <c r="A61" s="130" t="s">
        <v>99</v>
      </c>
      <c r="B61" s="96" t="s">
        <v>71</v>
      </c>
      <c r="C61" s="105">
        <v>66500</v>
      </c>
      <c r="D61" s="105">
        <v>67433.4</v>
      </c>
      <c r="E61" s="105">
        <v>61476.594</v>
      </c>
      <c r="F61" s="105">
        <v>6207.039</v>
      </c>
      <c r="G61" s="112">
        <v>66893.60468</v>
      </c>
      <c r="H61" s="112">
        <v>66454.24835</v>
      </c>
      <c r="I61" s="112">
        <v>60157.5705</v>
      </c>
      <c r="J61" s="60">
        <f t="shared" si="40"/>
        <v>6736.034180000002</v>
      </c>
      <c r="K61" s="60">
        <f t="shared" si="41"/>
        <v>439.3563300000096</v>
      </c>
      <c r="L61" s="64">
        <v>59580.90059</v>
      </c>
      <c r="M61" s="69">
        <f t="shared" si="42"/>
        <v>7312.7040900000065</v>
      </c>
      <c r="N61" s="69">
        <f t="shared" si="60"/>
        <v>12.273570922201472</v>
      </c>
      <c r="O61" s="69">
        <f t="shared" si="44"/>
        <v>100.59188673684211</v>
      </c>
      <c r="P61" s="69">
        <f t="shared" si="45"/>
        <v>99.19951341620029</v>
      </c>
      <c r="Q61" s="69">
        <f t="shared" si="13"/>
        <v>108.81150097547696</v>
      </c>
      <c r="R61" s="82">
        <f t="shared" si="14"/>
        <v>108.52250453074328</v>
      </c>
      <c r="S61" s="114">
        <v>35425.6</v>
      </c>
      <c r="T61" s="79">
        <v>29282.29477</v>
      </c>
      <c r="U61" s="53">
        <f t="shared" si="33"/>
        <v>82.65857111806152</v>
      </c>
      <c r="V61" s="54">
        <v>28045.04566</v>
      </c>
      <c r="W61" s="193">
        <f t="shared" si="46"/>
        <v>4.411649476344621</v>
      </c>
      <c r="X61" s="115">
        <v>6363.3</v>
      </c>
      <c r="Y61" s="79">
        <v>6961.90093</v>
      </c>
      <c r="Z61" s="69">
        <f t="shared" si="34"/>
        <v>109.40708327440166</v>
      </c>
      <c r="AA61" s="70">
        <v>5637.34095</v>
      </c>
      <c r="AB61" s="193">
        <f t="shared" si="47"/>
        <v>23.496183604080215</v>
      </c>
      <c r="AC61" s="115">
        <v>2852</v>
      </c>
      <c r="AD61" s="60">
        <v>3168.3186399999995</v>
      </c>
      <c r="AE61" s="75">
        <f t="shared" si="35"/>
        <v>111.09111640953715</v>
      </c>
      <c r="AF61" s="76">
        <v>2487.6788500000002</v>
      </c>
      <c r="AG61" s="12">
        <f t="shared" si="48"/>
        <v>27.36043641646104</v>
      </c>
      <c r="AH61" s="20">
        <v>3486.3</v>
      </c>
      <c r="AI61" s="60">
        <v>3753.58229</v>
      </c>
      <c r="AJ61" s="70">
        <f t="shared" si="36"/>
        <v>107.66664630123626</v>
      </c>
      <c r="AK61" s="70">
        <v>3117.51665</v>
      </c>
      <c r="AL61" s="193">
        <f t="shared" si="49"/>
        <v>20.40295887433352</v>
      </c>
      <c r="AM61" s="115">
        <v>11176.5</v>
      </c>
      <c r="AN61" s="26">
        <v>11980.77132</v>
      </c>
      <c r="AO61" s="76">
        <f t="shared" si="37"/>
        <v>107.19609287343981</v>
      </c>
      <c r="AP61" s="76">
        <v>10007.71231</v>
      </c>
      <c r="AQ61" s="12">
        <f t="shared" si="50"/>
        <v>19.715384983923443</v>
      </c>
      <c r="AR61" s="70">
        <v>376.5</v>
      </c>
      <c r="AS61" s="79">
        <v>310.06359000000003</v>
      </c>
      <c r="AT61" s="68">
        <f t="shared" si="51"/>
        <v>82.35420717131475</v>
      </c>
      <c r="AU61" s="68">
        <v>363.38028</v>
      </c>
      <c r="AV61" s="193">
        <f t="shared" si="52"/>
        <v>-14.672422510104283</v>
      </c>
      <c r="AW61" s="110">
        <f t="shared" si="53"/>
        <v>12483.4</v>
      </c>
      <c r="AX61" s="68">
        <f t="shared" si="27"/>
        <v>16936.1482</v>
      </c>
      <c r="AY61" s="68">
        <f t="shared" si="15"/>
        <v>135.66935450277967</v>
      </c>
      <c r="AZ61" s="68">
        <f t="shared" si="16"/>
        <v>13949.53716</v>
      </c>
      <c r="BA61" s="12">
        <f t="shared" si="54"/>
        <v>21.410108491370195</v>
      </c>
      <c r="BB61" s="68">
        <v>4833.4</v>
      </c>
      <c r="BC61" s="133">
        <v>8065.66661</v>
      </c>
      <c r="BD61" s="68">
        <f t="shared" si="58"/>
        <v>166.87355919228702</v>
      </c>
      <c r="BE61" s="68">
        <v>7384.685460000001</v>
      </c>
      <c r="BF61" s="12">
        <f t="shared" si="57"/>
        <v>9.221532233005902</v>
      </c>
      <c r="BG61" s="68">
        <v>7650</v>
      </c>
      <c r="BH61" s="79">
        <v>8870.48159</v>
      </c>
      <c r="BI61" s="68">
        <f t="shared" si="59"/>
        <v>115.95400771241829</v>
      </c>
      <c r="BJ61" s="68">
        <v>6564.8517</v>
      </c>
      <c r="BK61" s="193">
        <f t="shared" si="55"/>
        <v>35.120822150483605</v>
      </c>
      <c r="BL61" s="84">
        <v>1450</v>
      </c>
      <c r="BM61" s="84">
        <v>1017.9643599999999</v>
      </c>
      <c r="BN61" s="74">
        <f t="shared" si="38"/>
        <v>70.20443862068964</v>
      </c>
      <c r="BO61" s="68">
        <v>1267.9525199999998</v>
      </c>
      <c r="BP61" s="193">
        <f t="shared" si="56"/>
        <v>-19.715892831696877</v>
      </c>
      <c r="BR61" s="10"/>
      <c r="BS61" s="10"/>
    </row>
    <row r="62" spans="1:71" s="24" customFormat="1" ht="15" customHeight="1">
      <c r="A62" s="130" t="s">
        <v>100</v>
      </c>
      <c r="B62" s="98" t="s">
        <v>73</v>
      </c>
      <c r="C62" s="105">
        <v>24007.8</v>
      </c>
      <c r="D62" s="105">
        <v>28502.8</v>
      </c>
      <c r="E62" s="105">
        <v>26330.725</v>
      </c>
      <c r="F62" s="105">
        <v>3530.225</v>
      </c>
      <c r="G62" s="112">
        <v>28918.173860000003</v>
      </c>
      <c r="H62" s="112">
        <v>28820.897860000005</v>
      </c>
      <c r="I62" s="112">
        <v>26924.291759999996</v>
      </c>
      <c r="J62" s="60">
        <f t="shared" si="40"/>
        <v>1993.8821000000062</v>
      </c>
      <c r="K62" s="60">
        <f t="shared" si="41"/>
        <v>97.27599999999802</v>
      </c>
      <c r="L62" s="64">
        <v>21031.83543</v>
      </c>
      <c r="M62" s="69">
        <f t="shared" si="42"/>
        <v>7886.338430000003</v>
      </c>
      <c r="N62" s="69">
        <f t="shared" si="60"/>
        <v>37.49714786542529</v>
      </c>
      <c r="O62" s="69">
        <f t="shared" si="44"/>
        <v>120.45324377910514</v>
      </c>
      <c r="P62" s="69">
        <f t="shared" si="45"/>
        <v>101.45730896613668</v>
      </c>
      <c r="Q62" s="69">
        <f t="shared" si="13"/>
        <v>109.82672850823516</v>
      </c>
      <c r="R62" s="82">
        <f t="shared" si="14"/>
        <v>56.48031216140632</v>
      </c>
      <c r="S62" s="114">
        <v>20751</v>
      </c>
      <c r="T62" s="79">
        <v>22402.964</v>
      </c>
      <c r="U62" s="53">
        <f t="shared" si="33"/>
        <v>107.96088863187316</v>
      </c>
      <c r="V62" s="54">
        <v>14149.350390000001</v>
      </c>
      <c r="W62" s="193">
        <f t="shared" si="46"/>
        <v>58.33210276447184</v>
      </c>
      <c r="X62" s="115">
        <v>3333</v>
      </c>
      <c r="Y62" s="79">
        <v>2559.92373</v>
      </c>
      <c r="Z62" s="69">
        <f t="shared" si="34"/>
        <v>76.80539243924393</v>
      </c>
      <c r="AA62" s="70">
        <v>2881.82979</v>
      </c>
      <c r="AB62" s="193">
        <f t="shared" si="47"/>
        <v>-11.170196835254444</v>
      </c>
      <c r="AC62" s="115">
        <v>356</v>
      </c>
      <c r="AD62" s="60">
        <v>215.27533</v>
      </c>
      <c r="AE62" s="75">
        <f t="shared" si="35"/>
        <v>60.47059831460674</v>
      </c>
      <c r="AF62" s="76">
        <v>303.87551</v>
      </c>
      <c r="AG62" s="12">
        <f t="shared" si="48"/>
        <v>-29.156735927814665</v>
      </c>
      <c r="AH62" s="20">
        <v>2977</v>
      </c>
      <c r="AI62" s="60">
        <v>2344.6483999999996</v>
      </c>
      <c r="AJ62" s="70">
        <f t="shared" si="36"/>
        <v>78.7587638562311</v>
      </c>
      <c r="AK62" s="70">
        <v>2577.95428</v>
      </c>
      <c r="AL62" s="193">
        <f t="shared" si="49"/>
        <v>-9.050039475486756</v>
      </c>
      <c r="AM62" s="115">
        <v>2570</v>
      </c>
      <c r="AN62" s="26">
        <v>2432.24534</v>
      </c>
      <c r="AO62" s="76">
        <f t="shared" si="37"/>
        <v>94.63989649805448</v>
      </c>
      <c r="AP62" s="76">
        <v>2376.4105499999996</v>
      </c>
      <c r="AQ62" s="12">
        <f t="shared" si="50"/>
        <v>2.3495430955732957</v>
      </c>
      <c r="AR62" s="70">
        <v>1520</v>
      </c>
      <c r="AS62" s="79">
        <v>1696.5045400000001</v>
      </c>
      <c r="AT62" s="68">
        <f t="shared" si="51"/>
        <v>111.6121407894737</v>
      </c>
      <c r="AU62" s="68">
        <v>1438.11539</v>
      </c>
      <c r="AV62" s="193">
        <f t="shared" si="52"/>
        <v>17.96720567742483</v>
      </c>
      <c r="AW62" s="110">
        <f t="shared" si="53"/>
        <v>1320</v>
      </c>
      <c r="AX62" s="68">
        <f t="shared" si="27"/>
        <v>929.2815</v>
      </c>
      <c r="AY62" s="68">
        <f t="shared" si="15"/>
        <v>70.40011363636364</v>
      </c>
      <c r="AZ62" s="68">
        <f t="shared" si="16"/>
        <v>1225.5034699999999</v>
      </c>
      <c r="BA62" s="12">
        <f t="shared" si="54"/>
        <v>-24.171450938445716</v>
      </c>
      <c r="BB62" s="68">
        <v>1145</v>
      </c>
      <c r="BC62" s="133">
        <v>804.73342</v>
      </c>
      <c r="BD62" s="68">
        <f t="shared" si="58"/>
        <v>70.28239475982532</v>
      </c>
      <c r="BE62" s="68">
        <v>1077.08459</v>
      </c>
      <c r="BF62" s="12">
        <f t="shared" si="57"/>
        <v>-25.28595920214586</v>
      </c>
      <c r="BG62" s="68">
        <v>175</v>
      </c>
      <c r="BH62" s="79">
        <v>124.54808</v>
      </c>
      <c r="BI62" s="68">
        <f t="shared" si="59"/>
        <v>71.17033142857143</v>
      </c>
      <c r="BJ62" s="68">
        <v>148.41888</v>
      </c>
      <c r="BK62" s="193">
        <f t="shared" si="55"/>
        <v>-16.083398554146214</v>
      </c>
      <c r="BL62" s="84">
        <v>12</v>
      </c>
      <c r="BM62" s="84">
        <v>5.7827</v>
      </c>
      <c r="BN62" s="74">
        <f t="shared" si="38"/>
        <v>48.189166666666665</v>
      </c>
      <c r="BO62" s="68">
        <v>8.974680000000001</v>
      </c>
      <c r="BP62" s="193">
        <f t="shared" si="56"/>
        <v>-35.56650487816836</v>
      </c>
      <c r="BR62" s="10"/>
      <c r="BS62" s="10"/>
    </row>
    <row r="63" spans="1:71" s="24" customFormat="1" ht="15" customHeight="1">
      <c r="A63" s="130" t="s">
        <v>68</v>
      </c>
      <c r="B63" s="96" t="s">
        <v>75</v>
      </c>
      <c r="C63" s="105">
        <v>9007.667</v>
      </c>
      <c r="D63" s="105">
        <v>9007.667</v>
      </c>
      <c r="E63" s="105">
        <v>8057.679</v>
      </c>
      <c r="F63" s="105">
        <v>773.206</v>
      </c>
      <c r="G63" s="112">
        <v>7800.72171</v>
      </c>
      <c r="H63" s="112">
        <v>7687.1206600000005</v>
      </c>
      <c r="I63" s="112">
        <v>7192.621360000001</v>
      </c>
      <c r="J63" s="60">
        <f t="shared" si="40"/>
        <v>608.1003499999988</v>
      </c>
      <c r="K63" s="60">
        <f t="shared" si="41"/>
        <v>113.6010499999993</v>
      </c>
      <c r="L63" s="64">
        <v>7133.350810000001</v>
      </c>
      <c r="M63" s="69">
        <f t="shared" si="42"/>
        <v>667.370899999999</v>
      </c>
      <c r="N63" s="69">
        <f t="shared" si="60"/>
        <v>9.355643901102326</v>
      </c>
      <c r="O63" s="69">
        <f t="shared" si="44"/>
        <v>86.60091131255186</v>
      </c>
      <c r="P63" s="69">
        <f t="shared" si="45"/>
        <v>86.60091131255186</v>
      </c>
      <c r="Q63" s="69">
        <f t="shared" si="13"/>
        <v>96.81102597906916</v>
      </c>
      <c r="R63" s="82">
        <f t="shared" si="14"/>
        <v>78.64661552031397</v>
      </c>
      <c r="S63" s="114">
        <v>3452.943</v>
      </c>
      <c r="T63" s="79">
        <v>3178.11235</v>
      </c>
      <c r="U63" s="53">
        <f t="shared" si="33"/>
        <v>92.04068384563544</v>
      </c>
      <c r="V63" s="54">
        <v>2705.23728</v>
      </c>
      <c r="W63" s="193">
        <f t="shared" si="46"/>
        <v>17.479984971965195</v>
      </c>
      <c r="X63" s="115">
        <v>3319.221</v>
      </c>
      <c r="Y63" s="79">
        <v>2525.19315</v>
      </c>
      <c r="Z63" s="69">
        <f t="shared" si="34"/>
        <v>76.07788544360258</v>
      </c>
      <c r="AA63" s="70">
        <v>2478.0444599999996</v>
      </c>
      <c r="AB63" s="193">
        <f t="shared" si="47"/>
        <v>1.9026571460303927</v>
      </c>
      <c r="AC63" s="115">
        <v>76.371</v>
      </c>
      <c r="AD63" s="60">
        <v>73.79245</v>
      </c>
      <c r="AE63" s="75">
        <f t="shared" si="35"/>
        <v>96.62365295727436</v>
      </c>
      <c r="AF63" s="76">
        <v>76.37128</v>
      </c>
      <c r="AG63" s="12">
        <f t="shared" si="48"/>
        <v>-3.376701293994273</v>
      </c>
      <c r="AH63" s="20">
        <v>3231.25</v>
      </c>
      <c r="AI63" s="60">
        <v>2438.5056999999997</v>
      </c>
      <c r="AJ63" s="70">
        <f t="shared" si="36"/>
        <v>75.46632727272726</v>
      </c>
      <c r="AK63" s="70">
        <v>2387.97318</v>
      </c>
      <c r="AL63" s="193">
        <f t="shared" si="49"/>
        <v>2.116125944094563</v>
      </c>
      <c r="AM63" s="115">
        <v>2149.092</v>
      </c>
      <c r="AN63" s="26">
        <v>2031.59691</v>
      </c>
      <c r="AO63" s="76">
        <f t="shared" si="37"/>
        <v>94.53280315593749</v>
      </c>
      <c r="AP63" s="76">
        <v>1909.4059399999999</v>
      </c>
      <c r="AQ63" s="12">
        <f t="shared" si="50"/>
        <v>6.3994233724862255</v>
      </c>
      <c r="AR63" s="70">
        <v>1737</v>
      </c>
      <c r="AS63" s="79">
        <v>1668.83473</v>
      </c>
      <c r="AT63" s="68">
        <f t="shared" si="51"/>
        <v>96.07568969487622</v>
      </c>
      <c r="AU63" s="68">
        <v>1563.58424</v>
      </c>
      <c r="AV63" s="193">
        <f t="shared" si="52"/>
        <v>6.731360377487562</v>
      </c>
      <c r="AW63" s="110">
        <f t="shared" si="53"/>
        <v>64.55000000000001</v>
      </c>
      <c r="AX63" s="68">
        <f t="shared" si="27"/>
        <v>59.482150000000004</v>
      </c>
      <c r="AY63" s="68">
        <f t="shared" si="15"/>
        <v>92.14895429899302</v>
      </c>
      <c r="AZ63" s="68">
        <f t="shared" si="16"/>
        <v>59.992599999999996</v>
      </c>
      <c r="BA63" s="12">
        <f t="shared" si="54"/>
        <v>-0.8508549387757682</v>
      </c>
      <c r="BB63" s="68">
        <v>42.2</v>
      </c>
      <c r="BC63" s="133">
        <v>41.90815</v>
      </c>
      <c r="BD63" s="68">
        <f t="shared" si="58"/>
        <v>99.30841232227488</v>
      </c>
      <c r="BE63" s="68">
        <v>39.0458</v>
      </c>
      <c r="BF63" s="12">
        <f t="shared" si="57"/>
        <v>7.3307500422580745</v>
      </c>
      <c r="BG63" s="68">
        <v>22.35</v>
      </c>
      <c r="BH63" s="79">
        <v>17.574</v>
      </c>
      <c r="BI63" s="68">
        <f t="shared" si="59"/>
        <v>78.63087248322148</v>
      </c>
      <c r="BJ63" s="68">
        <v>20.9468</v>
      </c>
      <c r="BK63" s="193">
        <f t="shared" si="55"/>
        <v>-16.10174346439551</v>
      </c>
      <c r="BL63" s="84">
        <v>0.97</v>
      </c>
      <c r="BM63" s="84">
        <v>0.7088</v>
      </c>
      <c r="BN63" s="74">
        <f t="shared" si="38"/>
        <v>73.0721649484536</v>
      </c>
      <c r="BO63" s="68">
        <v>0.8806799999999999</v>
      </c>
      <c r="BP63" s="193">
        <f t="shared" si="56"/>
        <v>-19.516737066812013</v>
      </c>
      <c r="BR63" s="10"/>
      <c r="BS63" s="10"/>
    </row>
    <row r="64" spans="1:71" s="24" customFormat="1" ht="15" customHeight="1">
      <c r="A64" s="130" t="s">
        <v>70</v>
      </c>
      <c r="B64" s="96" t="s">
        <v>77</v>
      </c>
      <c r="C64" s="105">
        <v>30355.5</v>
      </c>
      <c r="D64" s="105">
        <v>32027.356</v>
      </c>
      <c r="E64" s="105">
        <v>29324.186</v>
      </c>
      <c r="F64" s="105">
        <v>2695.45</v>
      </c>
      <c r="G64" s="112">
        <v>27285.88253</v>
      </c>
      <c r="H64" s="112">
        <v>27055.55591</v>
      </c>
      <c r="I64" s="112">
        <v>24831.9653</v>
      </c>
      <c r="J64" s="60">
        <f t="shared" si="40"/>
        <v>2453.917229999999</v>
      </c>
      <c r="K64" s="60">
        <f t="shared" si="41"/>
        <v>230.32661999999982</v>
      </c>
      <c r="L64" s="64">
        <v>25968.522269999998</v>
      </c>
      <c r="M64" s="69">
        <f t="shared" si="42"/>
        <v>1317.3602600000013</v>
      </c>
      <c r="N64" s="69">
        <f t="shared" si="60"/>
        <v>5.072911913520301</v>
      </c>
      <c r="O64" s="69">
        <f t="shared" si="44"/>
        <v>89.88777167234933</v>
      </c>
      <c r="P64" s="69">
        <f t="shared" si="45"/>
        <v>85.19555135928172</v>
      </c>
      <c r="Q64" s="69">
        <f t="shared" si="13"/>
        <v>93.04907058630715</v>
      </c>
      <c r="R64" s="82">
        <f t="shared" si="14"/>
        <v>91.03924131406626</v>
      </c>
      <c r="S64" s="114">
        <v>24405.465</v>
      </c>
      <c r="T64" s="79">
        <v>20120.184579999997</v>
      </c>
      <c r="U64" s="53">
        <f t="shared" si="33"/>
        <v>82.44130804309607</v>
      </c>
      <c r="V64" s="54">
        <v>18378.24623</v>
      </c>
      <c r="W64" s="193">
        <f t="shared" si="46"/>
        <v>9.47826211598209</v>
      </c>
      <c r="X64" s="115">
        <v>3537.914</v>
      </c>
      <c r="Y64" s="79">
        <v>3368.58768</v>
      </c>
      <c r="Z64" s="69">
        <f t="shared" si="34"/>
        <v>95.21395036736337</v>
      </c>
      <c r="AA64" s="70">
        <v>3752.5340899999997</v>
      </c>
      <c r="AB64" s="193">
        <f t="shared" si="47"/>
        <v>-10.231656816207618</v>
      </c>
      <c r="AC64" s="115">
        <v>152.051</v>
      </c>
      <c r="AD64" s="60">
        <v>118.15913</v>
      </c>
      <c r="AE64" s="75">
        <f t="shared" si="35"/>
        <v>77.71019592110542</v>
      </c>
      <c r="AF64" s="76">
        <v>158.91271</v>
      </c>
      <c r="AG64" s="12">
        <f t="shared" si="48"/>
        <v>-25.64526147719714</v>
      </c>
      <c r="AH64" s="20">
        <v>3335.863</v>
      </c>
      <c r="AI64" s="60">
        <v>3206.67855</v>
      </c>
      <c r="AJ64" s="70">
        <f t="shared" si="36"/>
        <v>96.12740541203281</v>
      </c>
      <c r="AK64" s="70">
        <v>3524.8713799999996</v>
      </c>
      <c r="AL64" s="193">
        <f t="shared" si="49"/>
        <v>-9.027076329803535</v>
      </c>
      <c r="AM64" s="115">
        <v>3235</v>
      </c>
      <c r="AN64" s="26">
        <v>2925.2596000000003</v>
      </c>
      <c r="AO64" s="76">
        <f t="shared" si="37"/>
        <v>90.42533539412675</v>
      </c>
      <c r="AP64" s="76">
        <v>3068.45358</v>
      </c>
      <c r="AQ64" s="12">
        <f t="shared" si="50"/>
        <v>-4.666649706983662</v>
      </c>
      <c r="AR64" s="70">
        <v>885</v>
      </c>
      <c r="AS64" s="79">
        <v>834.7745699999999</v>
      </c>
      <c r="AT64" s="68">
        <f t="shared" si="51"/>
        <v>94.32481016949151</v>
      </c>
      <c r="AU64" s="68">
        <v>870.99221</v>
      </c>
      <c r="AV64" s="193">
        <f t="shared" si="52"/>
        <v>-4.158204813335814</v>
      </c>
      <c r="AW64" s="110">
        <f t="shared" si="53"/>
        <v>104.8</v>
      </c>
      <c r="AX64" s="68">
        <f t="shared" si="27"/>
        <v>77.43231</v>
      </c>
      <c r="AY64" s="68">
        <f t="shared" si="15"/>
        <v>73.88579198473283</v>
      </c>
      <c r="AZ64" s="68">
        <f t="shared" si="16"/>
        <v>88.30984000000001</v>
      </c>
      <c r="BA64" s="12">
        <f t="shared" si="54"/>
        <v>-12.317460885446067</v>
      </c>
      <c r="BB64" s="68">
        <v>4.8</v>
      </c>
      <c r="BC64" s="133">
        <v>0.29165</v>
      </c>
      <c r="BD64" s="68">
        <f t="shared" si="58"/>
        <v>6.076041666666667</v>
      </c>
      <c r="BE64" s="68">
        <v>4.0469800000000005</v>
      </c>
      <c r="BF64" s="12">
        <f t="shared" si="57"/>
        <v>-92.79339161547624</v>
      </c>
      <c r="BG64" s="68">
        <v>100</v>
      </c>
      <c r="BH64" s="79">
        <v>77.14066</v>
      </c>
      <c r="BI64" s="68">
        <f t="shared" si="59"/>
        <v>77.14066</v>
      </c>
      <c r="BJ64" s="68">
        <v>84.26286</v>
      </c>
      <c r="BK64" s="193">
        <f t="shared" si="55"/>
        <v>-8.452359675425214</v>
      </c>
      <c r="BL64" s="84">
        <v>206.5</v>
      </c>
      <c r="BM64" s="84">
        <v>209.16309</v>
      </c>
      <c r="BN64" s="74">
        <f t="shared" si="38"/>
        <v>101.28963196125909</v>
      </c>
      <c r="BO64" s="68">
        <v>159.39677</v>
      </c>
      <c r="BP64" s="193">
        <f t="shared" si="56"/>
        <v>31.22166151798433</v>
      </c>
      <c r="BR64" s="10"/>
      <c r="BS64" s="10"/>
    </row>
    <row r="65" spans="1:71" s="24" customFormat="1" ht="15" customHeight="1">
      <c r="A65" s="130" t="s">
        <v>72</v>
      </c>
      <c r="B65" s="96" t="s">
        <v>79</v>
      </c>
      <c r="C65" s="105">
        <v>23091.537</v>
      </c>
      <c r="D65" s="105">
        <v>23091.537</v>
      </c>
      <c r="E65" s="105">
        <v>18882.636</v>
      </c>
      <c r="F65" s="105">
        <v>2836.522</v>
      </c>
      <c r="G65" s="112">
        <v>19295.845</v>
      </c>
      <c r="H65" s="112">
        <v>19244.91233</v>
      </c>
      <c r="I65" s="112">
        <v>16496.74681</v>
      </c>
      <c r="J65" s="60">
        <f t="shared" si="40"/>
        <v>2799.0981900000006</v>
      </c>
      <c r="K65" s="60">
        <f t="shared" si="41"/>
        <v>50.93267000000196</v>
      </c>
      <c r="L65" s="64">
        <v>18704.612810000002</v>
      </c>
      <c r="M65" s="69">
        <f t="shared" si="42"/>
        <v>591.2321899999988</v>
      </c>
      <c r="N65" s="69">
        <f t="shared" si="60"/>
        <v>3.160889754873253</v>
      </c>
      <c r="O65" s="69">
        <f t="shared" si="44"/>
        <v>83.56241076546789</v>
      </c>
      <c r="P65" s="69">
        <f t="shared" si="45"/>
        <v>83.56241076546789</v>
      </c>
      <c r="Q65" s="69">
        <f t="shared" si="13"/>
        <v>102.18830146384224</v>
      </c>
      <c r="R65" s="82">
        <f t="shared" si="14"/>
        <v>98.68064446529942</v>
      </c>
      <c r="S65" s="114">
        <v>16610.4</v>
      </c>
      <c r="T65" s="79">
        <v>13609.89565</v>
      </c>
      <c r="U65" s="53">
        <f t="shared" si="33"/>
        <v>81.9359898015701</v>
      </c>
      <c r="V65" s="54">
        <v>13357.38975</v>
      </c>
      <c r="W65" s="193">
        <f t="shared" si="46"/>
        <v>1.8903835609049366</v>
      </c>
      <c r="X65" s="115">
        <v>2529.687</v>
      </c>
      <c r="Y65" s="79">
        <v>2322.4215099999997</v>
      </c>
      <c r="Z65" s="69">
        <f t="shared" si="34"/>
        <v>91.80667450162807</v>
      </c>
      <c r="AA65" s="70">
        <v>2029.7098699999997</v>
      </c>
      <c r="AB65" s="193">
        <f t="shared" si="47"/>
        <v>14.421353727762096</v>
      </c>
      <c r="AC65" s="115">
        <v>409.687</v>
      </c>
      <c r="AD65" s="60">
        <v>439.85672</v>
      </c>
      <c r="AE65" s="75">
        <f t="shared" si="35"/>
        <v>107.36409014686821</v>
      </c>
      <c r="AF65" s="76">
        <v>307.35286</v>
      </c>
      <c r="AG65" s="12">
        <f t="shared" si="48"/>
        <v>43.1113151183952</v>
      </c>
      <c r="AH65" s="20">
        <v>2045</v>
      </c>
      <c r="AI65" s="60">
        <v>1882.56479</v>
      </c>
      <c r="AJ65" s="70">
        <f t="shared" si="36"/>
        <v>92.05695794621026</v>
      </c>
      <c r="AK65" s="70">
        <v>1651.5236799999998</v>
      </c>
      <c r="AL65" s="193">
        <f t="shared" si="49"/>
        <v>13.989572949992464</v>
      </c>
      <c r="AM65" s="115">
        <v>3515</v>
      </c>
      <c r="AN65" s="26">
        <v>2744.23181</v>
      </c>
      <c r="AO65" s="76">
        <f t="shared" si="37"/>
        <v>78.07202873399716</v>
      </c>
      <c r="AP65" s="76">
        <v>3060.9159799999998</v>
      </c>
      <c r="AQ65" s="12">
        <f t="shared" si="50"/>
        <v>-10.346058894435899</v>
      </c>
      <c r="AR65" s="70">
        <v>945</v>
      </c>
      <c r="AS65" s="79">
        <v>977.58787</v>
      </c>
      <c r="AT65" s="68">
        <f t="shared" si="51"/>
        <v>103.44845185185186</v>
      </c>
      <c r="AU65" s="68">
        <v>759.6918000000001</v>
      </c>
      <c r="AV65" s="193">
        <f t="shared" si="52"/>
        <v>28.682166899787518</v>
      </c>
      <c r="AW65" s="110">
        <f t="shared" si="53"/>
        <v>69</v>
      </c>
      <c r="AX65" s="68">
        <f t="shared" si="27"/>
        <v>80.85357</v>
      </c>
      <c r="AY65" s="68">
        <f t="shared" si="15"/>
        <v>117.17908695652174</v>
      </c>
      <c r="AZ65" s="68">
        <f t="shared" si="16"/>
        <v>65.62811</v>
      </c>
      <c r="BA65" s="12">
        <f t="shared" si="54"/>
        <v>23.199601512217853</v>
      </c>
      <c r="BB65" s="68">
        <v>0</v>
      </c>
      <c r="BC65" s="133">
        <v>0</v>
      </c>
      <c r="BD65" s="68"/>
      <c r="BE65" s="68">
        <v>0</v>
      </c>
      <c r="BF65" s="12"/>
      <c r="BG65" s="68">
        <v>69</v>
      </c>
      <c r="BH65" s="79">
        <v>80.85357</v>
      </c>
      <c r="BI65" s="68">
        <f t="shared" si="59"/>
        <v>117.17908695652174</v>
      </c>
      <c r="BJ65" s="68">
        <v>65.62811</v>
      </c>
      <c r="BK65" s="193">
        <f t="shared" si="55"/>
        <v>23.199601512217853</v>
      </c>
      <c r="BL65" s="84">
        <v>123</v>
      </c>
      <c r="BM65" s="84">
        <v>294.77826</v>
      </c>
      <c r="BN65" s="74">
        <f t="shared" si="38"/>
        <v>239.6571219512195</v>
      </c>
      <c r="BO65" s="68">
        <v>11.369959999999999</v>
      </c>
      <c r="BP65" s="193" t="str">
        <f t="shared" si="56"/>
        <v>б.500</v>
      </c>
      <c r="BR65" s="10"/>
      <c r="BS65" s="10"/>
    </row>
    <row r="66" spans="1:71" s="24" customFormat="1" ht="15" customHeight="1">
      <c r="A66" s="130" t="s">
        <v>74</v>
      </c>
      <c r="B66" s="96" t="s">
        <v>81</v>
      </c>
      <c r="C66" s="105">
        <v>10070.449</v>
      </c>
      <c r="D66" s="105">
        <v>10070.449</v>
      </c>
      <c r="E66" s="105">
        <v>9149.557</v>
      </c>
      <c r="F66" s="105">
        <v>1109.041</v>
      </c>
      <c r="G66" s="112">
        <v>8036.88982</v>
      </c>
      <c r="H66" s="112">
        <v>7978.53341</v>
      </c>
      <c r="I66" s="112">
        <v>6661.46104</v>
      </c>
      <c r="J66" s="60">
        <f t="shared" si="40"/>
        <v>1375.4287800000002</v>
      </c>
      <c r="K66" s="60">
        <f t="shared" si="41"/>
        <v>58.356410000000324</v>
      </c>
      <c r="L66" s="64">
        <v>9232.8889</v>
      </c>
      <c r="M66" s="69">
        <f t="shared" si="42"/>
        <v>-1195.9990799999996</v>
      </c>
      <c r="N66" s="69">
        <f t="shared" si="60"/>
        <v>-12.953682135176564</v>
      </c>
      <c r="O66" s="69">
        <f t="shared" si="44"/>
        <v>79.80666820317545</v>
      </c>
      <c r="P66" s="69">
        <f t="shared" si="45"/>
        <v>79.80666820317545</v>
      </c>
      <c r="Q66" s="69">
        <f t="shared" si="13"/>
        <v>87.83911417787768</v>
      </c>
      <c r="R66" s="82">
        <f t="shared" si="14"/>
        <v>124.01965121217341</v>
      </c>
      <c r="S66" s="114">
        <v>6459.48</v>
      </c>
      <c r="T66" s="79">
        <v>4922.38343</v>
      </c>
      <c r="U66" s="53">
        <f t="shared" si="33"/>
        <v>76.2040199830327</v>
      </c>
      <c r="V66" s="54">
        <v>5442.47891</v>
      </c>
      <c r="W66" s="193">
        <f t="shared" si="46"/>
        <v>-9.556224077311128</v>
      </c>
      <c r="X66" s="115">
        <v>706.307</v>
      </c>
      <c r="Y66" s="79">
        <v>701.45571</v>
      </c>
      <c r="Z66" s="69">
        <f t="shared" si="34"/>
        <v>99.31314711591418</v>
      </c>
      <c r="AA66" s="70">
        <v>935.26317</v>
      </c>
      <c r="AB66" s="193">
        <f t="shared" si="47"/>
        <v>-24.99910907429404</v>
      </c>
      <c r="AC66" s="115">
        <v>48.988</v>
      </c>
      <c r="AD66" s="60">
        <v>32.66939000000001</v>
      </c>
      <c r="AE66" s="75">
        <f t="shared" si="35"/>
        <v>66.68855638115458</v>
      </c>
      <c r="AF66" s="76">
        <v>26.35334</v>
      </c>
      <c r="AG66" s="12">
        <f t="shared" si="48"/>
        <v>23.966791306149446</v>
      </c>
      <c r="AH66" s="20">
        <v>657.319</v>
      </c>
      <c r="AI66" s="60">
        <v>668.7863199999999</v>
      </c>
      <c r="AJ66" s="70">
        <f t="shared" si="36"/>
        <v>101.74455933876854</v>
      </c>
      <c r="AK66" s="70">
        <v>908.9098299999999</v>
      </c>
      <c r="AL66" s="193">
        <f t="shared" si="49"/>
        <v>-26.418848391154498</v>
      </c>
      <c r="AM66" s="115">
        <v>2738</v>
      </c>
      <c r="AN66" s="26">
        <v>2225.6013199999998</v>
      </c>
      <c r="AO66" s="76">
        <f t="shared" si="37"/>
        <v>81.28565814463111</v>
      </c>
      <c r="AP66" s="76">
        <v>2647.202</v>
      </c>
      <c r="AQ66" s="12">
        <f t="shared" si="50"/>
        <v>-15.926275365461365</v>
      </c>
      <c r="AR66" s="70">
        <v>1310</v>
      </c>
      <c r="AS66" s="79">
        <v>1174.8791999999999</v>
      </c>
      <c r="AT66" s="68">
        <f t="shared" si="51"/>
        <v>89.6854351145038</v>
      </c>
      <c r="AU66" s="68">
        <v>1252.41324</v>
      </c>
      <c r="AV66" s="193">
        <f t="shared" si="52"/>
        <v>-6.1907713463648975</v>
      </c>
      <c r="AW66" s="110">
        <f t="shared" si="53"/>
        <v>21.6</v>
      </c>
      <c r="AX66" s="68">
        <f t="shared" si="27"/>
        <v>22.97981</v>
      </c>
      <c r="AY66" s="68">
        <f t="shared" si="15"/>
        <v>106.38800925925926</v>
      </c>
      <c r="AZ66" s="68">
        <f t="shared" si="16"/>
        <v>20.188</v>
      </c>
      <c r="BA66" s="12">
        <f t="shared" si="54"/>
        <v>13.82905686546465</v>
      </c>
      <c r="BB66" s="68">
        <v>0</v>
      </c>
      <c r="BC66" s="133">
        <v>0</v>
      </c>
      <c r="BD66" s="68"/>
      <c r="BE66" s="68">
        <v>0</v>
      </c>
      <c r="BF66" s="12"/>
      <c r="BG66" s="68">
        <v>21.6</v>
      </c>
      <c r="BH66" s="79">
        <v>22.97981</v>
      </c>
      <c r="BI66" s="68">
        <f t="shared" si="59"/>
        <v>106.38800925925926</v>
      </c>
      <c r="BJ66" s="68">
        <v>20.188</v>
      </c>
      <c r="BK66" s="193">
        <f t="shared" si="55"/>
        <v>13.82905686546465</v>
      </c>
      <c r="BL66" s="84">
        <v>112.736</v>
      </c>
      <c r="BM66" s="84">
        <v>126.37036</v>
      </c>
      <c r="BN66" s="74">
        <f t="shared" si="38"/>
        <v>112.09406045983536</v>
      </c>
      <c r="BO66" s="68">
        <v>136.7363</v>
      </c>
      <c r="BP66" s="193">
        <f t="shared" si="56"/>
        <v>-7.580971548886424</v>
      </c>
      <c r="BR66" s="10"/>
      <c r="BS66" s="10"/>
    </row>
    <row r="67" spans="1:71" s="24" customFormat="1" ht="15" customHeight="1">
      <c r="A67" s="130" t="s">
        <v>76</v>
      </c>
      <c r="B67" s="96" t="s">
        <v>83</v>
      </c>
      <c r="C67" s="105">
        <v>12207.124</v>
      </c>
      <c r="D67" s="105">
        <v>12897.124</v>
      </c>
      <c r="E67" s="105">
        <v>11782.653</v>
      </c>
      <c r="F67" s="105">
        <v>1138.25</v>
      </c>
      <c r="G67" s="112">
        <v>11568.44429</v>
      </c>
      <c r="H67" s="112">
        <v>11460.95496</v>
      </c>
      <c r="I67" s="112">
        <v>10335.59125</v>
      </c>
      <c r="J67" s="60">
        <f t="shared" si="40"/>
        <v>1232.85304</v>
      </c>
      <c r="K67" s="60">
        <f t="shared" si="41"/>
        <v>107.48933000000034</v>
      </c>
      <c r="L67" s="64">
        <v>11040.3087</v>
      </c>
      <c r="M67" s="69">
        <f t="shared" si="42"/>
        <v>528.1355899999999</v>
      </c>
      <c r="N67" s="69">
        <f t="shared" si="60"/>
        <v>4.783703104243813</v>
      </c>
      <c r="O67" s="69">
        <f t="shared" si="44"/>
        <v>94.7679755690202</v>
      </c>
      <c r="P67" s="69">
        <f t="shared" si="45"/>
        <v>89.69786046873706</v>
      </c>
      <c r="Q67" s="69">
        <f t="shared" si="13"/>
        <v>98.18199933410583</v>
      </c>
      <c r="R67" s="82">
        <f t="shared" si="14"/>
        <v>108.31127081045464</v>
      </c>
      <c r="S67" s="114">
        <v>8404</v>
      </c>
      <c r="T67" s="79">
        <v>6890.6536399999995</v>
      </c>
      <c r="U67" s="53">
        <f t="shared" si="33"/>
        <v>81.99254688243694</v>
      </c>
      <c r="V67" s="54">
        <v>6836.4179</v>
      </c>
      <c r="W67" s="193">
        <f t="shared" si="46"/>
        <v>0.7933356443876818</v>
      </c>
      <c r="X67" s="115">
        <v>1385.785</v>
      </c>
      <c r="Y67" s="79">
        <v>1280.48611</v>
      </c>
      <c r="Z67" s="69">
        <f t="shared" si="34"/>
        <v>92.40149878949477</v>
      </c>
      <c r="AA67" s="70">
        <v>1190.27143</v>
      </c>
      <c r="AB67" s="193">
        <f t="shared" si="47"/>
        <v>7.579336756826976</v>
      </c>
      <c r="AC67" s="115">
        <v>384.212</v>
      </c>
      <c r="AD67" s="60">
        <v>371.94556</v>
      </c>
      <c r="AE67" s="75">
        <f t="shared" si="35"/>
        <v>96.80737717718343</v>
      </c>
      <c r="AF67" s="76">
        <v>313.45138000000003</v>
      </c>
      <c r="AG67" s="12">
        <f t="shared" si="48"/>
        <v>18.66132476430633</v>
      </c>
      <c r="AH67" s="20">
        <v>1001.573</v>
      </c>
      <c r="AI67" s="60">
        <v>908.54055</v>
      </c>
      <c r="AJ67" s="70">
        <f t="shared" si="36"/>
        <v>90.71136602124858</v>
      </c>
      <c r="AK67" s="70">
        <v>876.8200499999999</v>
      </c>
      <c r="AL67" s="193">
        <f t="shared" si="49"/>
        <v>3.6176750292149507</v>
      </c>
      <c r="AM67" s="115">
        <v>2402</v>
      </c>
      <c r="AN67" s="26">
        <v>2563.5215099999996</v>
      </c>
      <c r="AO67" s="76">
        <f t="shared" si="37"/>
        <v>106.72445920066609</v>
      </c>
      <c r="AP67" s="76">
        <v>2303.4889700000003</v>
      </c>
      <c r="AQ67" s="12">
        <f t="shared" si="50"/>
        <v>11.2886383823231</v>
      </c>
      <c r="AR67" s="70">
        <v>612</v>
      </c>
      <c r="AS67" s="79">
        <v>427.86811</v>
      </c>
      <c r="AT67" s="68">
        <f t="shared" si="51"/>
        <v>69.91308986928104</v>
      </c>
      <c r="AU67" s="68">
        <v>590.53309</v>
      </c>
      <c r="AV67" s="193">
        <f t="shared" si="52"/>
        <v>-27.54544711457237</v>
      </c>
      <c r="AW67" s="110">
        <f t="shared" si="53"/>
        <v>416</v>
      </c>
      <c r="AX67" s="68">
        <f t="shared" si="27"/>
        <v>426.61053</v>
      </c>
      <c r="AY67" s="68">
        <f t="shared" si="15"/>
        <v>102.55060817307692</v>
      </c>
      <c r="AZ67" s="68">
        <f t="shared" si="16"/>
        <v>386.60558000000003</v>
      </c>
      <c r="BA67" s="12">
        <f t="shared" si="54"/>
        <v>10.34774252353003</v>
      </c>
      <c r="BB67" s="68">
        <v>286</v>
      </c>
      <c r="BC67" s="133">
        <v>278.64297</v>
      </c>
      <c r="BD67" s="68">
        <f t="shared" si="58"/>
        <v>97.42761188811188</v>
      </c>
      <c r="BE67" s="68">
        <v>266.72886</v>
      </c>
      <c r="BF67" s="12">
        <f t="shared" si="57"/>
        <v>4.466749492349635</v>
      </c>
      <c r="BG67" s="68">
        <v>130</v>
      </c>
      <c r="BH67" s="79">
        <v>147.96756</v>
      </c>
      <c r="BI67" s="68">
        <f t="shared" si="59"/>
        <v>113.8212</v>
      </c>
      <c r="BJ67" s="68">
        <v>119.87672</v>
      </c>
      <c r="BK67" s="193">
        <f t="shared" si="55"/>
        <v>23.433106945201686</v>
      </c>
      <c r="BL67" s="84">
        <v>106</v>
      </c>
      <c r="BM67" s="84">
        <v>117.46133</v>
      </c>
      <c r="BN67" s="74">
        <f t="shared" si="38"/>
        <v>110.81257547169811</v>
      </c>
      <c r="BO67" s="68">
        <v>102.11852</v>
      </c>
      <c r="BP67" s="193">
        <f t="shared" si="56"/>
        <v>15.024512693681814</v>
      </c>
      <c r="BR67" s="10"/>
      <c r="BS67" s="10"/>
    </row>
    <row r="68" spans="1:71" s="24" customFormat="1" ht="15" customHeight="1">
      <c r="A68" s="130" t="s">
        <v>78</v>
      </c>
      <c r="B68" s="131" t="s">
        <v>85</v>
      </c>
      <c r="C68" s="105">
        <v>29855.9</v>
      </c>
      <c r="D68" s="105">
        <v>29855.9</v>
      </c>
      <c r="E68" s="105">
        <v>27460.864</v>
      </c>
      <c r="F68" s="105">
        <v>2465.036</v>
      </c>
      <c r="G68" s="112">
        <v>24363.049570000003</v>
      </c>
      <c r="H68" s="112">
        <v>24122.72986</v>
      </c>
      <c r="I68" s="112">
        <v>21818.110689999998</v>
      </c>
      <c r="J68" s="60">
        <f t="shared" si="40"/>
        <v>2544.938880000005</v>
      </c>
      <c r="K68" s="60">
        <f t="shared" si="41"/>
        <v>240.3197100000034</v>
      </c>
      <c r="L68" s="64">
        <v>25281.1116</v>
      </c>
      <c r="M68" s="69">
        <f t="shared" si="42"/>
        <v>-918.0620299999973</v>
      </c>
      <c r="N68" s="69">
        <f t="shared" si="60"/>
        <v>-3.631414806934359</v>
      </c>
      <c r="O68" s="69">
        <f t="shared" si="44"/>
        <v>81.60212745219539</v>
      </c>
      <c r="P68" s="69">
        <f t="shared" si="45"/>
        <v>81.60212745219539</v>
      </c>
      <c r="Q68" s="69">
        <f t="shared" si="13"/>
        <v>88.71916619229461</v>
      </c>
      <c r="R68" s="82">
        <f t="shared" si="14"/>
        <v>103.24144880642739</v>
      </c>
      <c r="S68" s="114">
        <v>18746.1</v>
      </c>
      <c r="T68" s="79">
        <v>15209.76441</v>
      </c>
      <c r="U68" s="53">
        <f>T68/S68*100</f>
        <v>81.13561972890362</v>
      </c>
      <c r="V68" s="54">
        <v>14708.726859999999</v>
      </c>
      <c r="W68" s="193">
        <f t="shared" si="46"/>
        <v>3.406396452724664</v>
      </c>
      <c r="X68" s="115">
        <v>2942.5</v>
      </c>
      <c r="Y68" s="79">
        <v>2259.65781</v>
      </c>
      <c r="Z68" s="69">
        <f>Y68/X68*100</f>
        <v>76.79380832625318</v>
      </c>
      <c r="AA68" s="70">
        <v>2904.16476</v>
      </c>
      <c r="AB68" s="193">
        <f t="shared" si="47"/>
        <v>-22.192506392096007</v>
      </c>
      <c r="AC68" s="115">
        <v>807.5</v>
      </c>
      <c r="AD68" s="60">
        <v>-237.68369000000004</v>
      </c>
      <c r="AE68" s="75">
        <f>AD68/AC68*100</f>
        <v>-29.434512693498455</v>
      </c>
      <c r="AF68" s="76">
        <v>801.7361999999999</v>
      </c>
      <c r="AG68" s="12">
        <f t="shared" si="48"/>
        <v>-129.64612175426282</v>
      </c>
      <c r="AH68" s="20">
        <v>2110</v>
      </c>
      <c r="AI68" s="60">
        <v>2471.50817</v>
      </c>
      <c r="AJ68" s="70">
        <f>AI68/AH68*100</f>
        <v>117.13308862559242</v>
      </c>
      <c r="AK68" s="70">
        <v>2071.1785600000003</v>
      </c>
      <c r="AL68" s="193">
        <f t="shared" si="49"/>
        <v>19.328589901973487</v>
      </c>
      <c r="AM68" s="115">
        <v>6925.7</v>
      </c>
      <c r="AN68" s="26">
        <v>5657.236269999999</v>
      </c>
      <c r="AO68" s="76">
        <f>AN68/AM68*100</f>
        <v>81.68468559134816</v>
      </c>
      <c r="AP68" s="76">
        <v>6233.84317</v>
      </c>
      <c r="AQ68" s="12">
        <f t="shared" si="50"/>
        <v>-9.249621530019994</v>
      </c>
      <c r="AR68" s="70">
        <v>587</v>
      </c>
      <c r="AS68" s="79">
        <v>470.15083000000004</v>
      </c>
      <c r="AT68" s="68">
        <f t="shared" si="51"/>
        <v>80.09383816013629</v>
      </c>
      <c r="AU68" s="68">
        <v>593.9906500000001</v>
      </c>
      <c r="AV68" s="193">
        <f t="shared" si="52"/>
        <v>-20.848782720738114</v>
      </c>
      <c r="AW68" s="110">
        <f t="shared" si="53"/>
        <v>1100</v>
      </c>
      <c r="AX68" s="68">
        <f t="shared" si="27"/>
        <v>1054.43449</v>
      </c>
      <c r="AY68" s="68">
        <f t="shared" si="15"/>
        <v>95.85768090909092</v>
      </c>
      <c r="AZ68" s="68">
        <f t="shared" si="16"/>
        <v>1105.4857</v>
      </c>
      <c r="BA68" s="12">
        <f t="shared" si="54"/>
        <v>-4.617989178874041</v>
      </c>
      <c r="BB68" s="68">
        <v>850</v>
      </c>
      <c r="BC68" s="133">
        <v>794.38604</v>
      </c>
      <c r="BD68" s="68">
        <f>BC68/BB68*100</f>
        <v>93.45718117647058</v>
      </c>
      <c r="BE68" s="68">
        <v>862.30441</v>
      </c>
      <c r="BF68" s="12">
        <f>IF(((BC68/BE68)*100-100)&lt;500,((BC68/BE68)*100-100),"б.500")</f>
        <v>-7.876379757816608</v>
      </c>
      <c r="BG68" s="68">
        <v>250</v>
      </c>
      <c r="BH68" s="79">
        <v>260.04845</v>
      </c>
      <c r="BI68" s="68">
        <f>BH68/BG68*100</f>
        <v>104.01938</v>
      </c>
      <c r="BJ68" s="68">
        <v>243.18129000000002</v>
      </c>
      <c r="BK68" s="193">
        <f t="shared" si="55"/>
        <v>6.936043476042087</v>
      </c>
      <c r="BL68" s="84">
        <v>67.6</v>
      </c>
      <c r="BM68" s="84">
        <v>18.23668</v>
      </c>
      <c r="BN68" s="74">
        <f>BM68/BL68*100</f>
        <v>26.97733727810651</v>
      </c>
      <c r="BO68" s="68">
        <v>93.02385999999998</v>
      </c>
      <c r="BP68" s="193">
        <f t="shared" si="56"/>
        <v>-80.39569632995233</v>
      </c>
      <c r="BR68" s="10"/>
      <c r="BS68" s="10"/>
    </row>
    <row r="69" spans="1:71" s="24" customFormat="1" ht="15" customHeight="1">
      <c r="A69" s="130" t="s">
        <v>80</v>
      </c>
      <c r="B69" s="96" t="s">
        <v>87</v>
      </c>
      <c r="C69" s="105">
        <v>23601.64</v>
      </c>
      <c r="D69" s="105">
        <v>23601.64</v>
      </c>
      <c r="E69" s="105">
        <v>21617.43</v>
      </c>
      <c r="F69" s="105">
        <v>2591.089</v>
      </c>
      <c r="G69" s="112">
        <v>20059.114630000004</v>
      </c>
      <c r="H69" s="112">
        <v>20015.792360000003</v>
      </c>
      <c r="I69" s="112">
        <v>17482.27982</v>
      </c>
      <c r="J69" s="60">
        <f t="shared" si="40"/>
        <v>2576.834810000004</v>
      </c>
      <c r="K69" s="60">
        <f t="shared" si="41"/>
        <v>43.32227000000057</v>
      </c>
      <c r="L69" s="64">
        <v>21269.79497</v>
      </c>
      <c r="M69" s="69">
        <f t="shared" si="42"/>
        <v>-1210.6803399999953</v>
      </c>
      <c r="N69" s="69">
        <f t="shared" si="60"/>
        <v>-5.692016973871162</v>
      </c>
      <c r="O69" s="69">
        <f t="shared" si="44"/>
        <v>84.99034232366905</v>
      </c>
      <c r="P69" s="69">
        <f t="shared" si="45"/>
        <v>84.99034232366905</v>
      </c>
      <c r="Q69" s="69">
        <f t="shared" si="13"/>
        <v>92.79139393535681</v>
      </c>
      <c r="R69" s="82">
        <f t="shared" si="14"/>
        <v>99.44987648050699</v>
      </c>
      <c r="S69" s="114">
        <v>12744.98</v>
      </c>
      <c r="T69" s="79">
        <v>10669.75331</v>
      </c>
      <c r="U69" s="53">
        <f>T69/S69*100</f>
        <v>83.71730132177532</v>
      </c>
      <c r="V69" s="54">
        <v>11466.414929999999</v>
      </c>
      <c r="W69" s="193">
        <f t="shared" si="46"/>
        <v>-6.947782937068354</v>
      </c>
      <c r="X69" s="115">
        <v>4819.15</v>
      </c>
      <c r="Y69" s="79">
        <v>4078.44757</v>
      </c>
      <c r="Z69" s="69">
        <f>Y69/X69*100</f>
        <v>84.63001919425625</v>
      </c>
      <c r="AA69" s="70">
        <v>4092.79171</v>
      </c>
      <c r="AB69" s="193">
        <f t="shared" si="47"/>
        <v>-0.35047324702482285</v>
      </c>
      <c r="AC69" s="115">
        <v>112.8</v>
      </c>
      <c r="AD69" s="60">
        <v>60.905</v>
      </c>
      <c r="AE69" s="75">
        <f>AD69/AC69*100</f>
        <v>53.993794326241144</v>
      </c>
      <c r="AF69" s="76">
        <v>98.61917</v>
      </c>
      <c r="AG69" s="12">
        <f t="shared" si="48"/>
        <v>-38.24223018709243</v>
      </c>
      <c r="AH69" s="20">
        <v>4706.35</v>
      </c>
      <c r="AI69" s="60">
        <v>4017.5425700000005</v>
      </c>
      <c r="AJ69" s="70">
        <f>AI69/AH69*100</f>
        <v>85.36429653553178</v>
      </c>
      <c r="AK69" s="70">
        <v>3994.17254</v>
      </c>
      <c r="AL69" s="193">
        <f t="shared" si="49"/>
        <v>0.5851031663244299</v>
      </c>
      <c r="AM69" s="115">
        <v>5003.16</v>
      </c>
      <c r="AN69" s="26">
        <v>4580.76235</v>
      </c>
      <c r="AO69" s="76">
        <f>AN69/AM69*100</f>
        <v>91.55738273411205</v>
      </c>
      <c r="AP69" s="76">
        <v>4772.867679999999</v>
      </c>
      <c r="AQ69" s="12">
        <f t="shared" si="50"/>
        <v>-4.024945648608451</v>
      </c>
      <c r="AR69" s="70">
        <v>3908.46</v>
      </c>
      <c r="AS69" s="79">
        <v>3662.2250099999997</v>
      </c>
      <c r="AT69" s="68">
        <f t="shared" si="51"/>
        <v>93.69994857309527</v>
      </c>
      <c r="AU69" s="68">
        <v>3856.28848</v>
      </c>
      <c r="AV69" s="193">
        <f t="shared" si="52"/>
        <v>-5.032389848593496</v>
      </c>
      <c r="AW69" s="110">
        <f t="shared" si="53"/>
        <v>805.05</v>
      </c>
      <c r="AX69" s="68">
        <f t="shared" si="27"/>
        <v>521.33672</v>
      </c>
      <c r="AY69" s="68">
        <f t="shared" si="15"/>
        <v>64.7583032109807</v>
      </c>
      <c r="AZ69" s="68">
        <f t="shared" si="16"/>
        <v>778.0105599999999</v>
      </c>
      <c r="BA69" s="12">
        <f t="shared" si="54"/>
        <v>-32.99104834772422</v>
      </c>
      <c r="BB69" s="68">
        <v>688.05</v>
      </c>
      <c r="BC69" s="133">
        <v>428.25817</v>
      </c>
      <c r="BD69" s="68">
        <f>BC69/BB69*100</f>
        <v>62.24230361165613</v>
      </c>
      <c r="BE69" s="68">
        <v>671.49739</v>
      </c>
      <c r="BF69" s="12">
        <f>IF(((BC69/BE69)*100-100)&lt;500,((BC69/BE69)*100-100),"б.500")</f>
        <v>-36.223405127457006</v>
      </c>
      <c r="BG69" s="68">
        <v>117</v>
      </c>
      <c r="BH69" s="79">
        <v>93.07855</v>
      </c>
      <c r="BI69" s="68">
        <f>BH69/BG69*100</f>
        <v>79.55431623931625</v>
      </c>
      <c r="BJ69" s="68">
        <v>106.51317</v>
      </c>
      <c r="BK69" s="193">
        <f t="shared" si="55"/>
        <v>-12.613106904995874</v>
      </c>
      <c r="BL69" s="84">
        <v>194.8</v>
      </c>
      <c r="BM69" s="84">
        <v>61.23913</v>
      </c>
      <c r="BN69" s="74">
        <f>BM69/BL69*100</f>
        <v>31.4369250513347</v>
      </c>
      <c r="BO69" s="68">
        <v>134.9301</v>
      </c>
      <c r="BP69" s="193">
        <f t="shared" si="56"/>
        <v>-54.61418171334639</v>
      </c>
      <c r="BR69" s="10"/>
      <c r="BS69" s="10"/>
    </row>
    <row r="70" spans="1:71" s="24" customFormat="1" ht="15" customHeight="1">
      <c r="A70" s="130" t="s">
        <v>82</v>
      </c>
      <c r="B70" s="96" t="s">
        <v>89</v>
      </c>
      <c r="C70" s="105">
        <v>11621.994</v>
      </c>
      <c r="D70" s="105">
        <v>11371.994</v>
      </c>
      <c r="E70" s="105">
        <v>10818.444</v>
      </c>
      <c r="F70" s="105">
        <v>842.634</v>
      </c>
      <c r="G70" s="112">
        <v>10845.56099</v>
      </c>
      <c r="H70" s="112">
        <v>10814.62395</v>
      </c>
      <c r="I70" s="112">
        <v>9941.02062</v>
      </c>
      <c r="J70" s="60">
        <f t="shared" si="40"/>
        <v>904.5403700000006</v>
      </c>
      <c r="K70" s="60">
        <f t="shared" si="41"/>
        <v>30.937040000000707</v>
      </c>
      <c r="L70" s="64">
        <v>10620.745350000001</v>
      </c>
      <c r="M70" s="69">
        <f t="shared" si="42"/>
        <v>224.8156399999989</v>
      </c>
      <c r="N70" s="69">
        <f t="shared" si="60"/>
        <v>2.116759536090356</v>
      </c>
      <c r="O70" s="69">
        <f t="shared" si="44"/>
        <v>93.31927886040897</v>
      </c>
      <c r="P70" s="69">
        <f t="shared" si="45"/>
        <v>95.37079416327514</v>
      </c>
      <c r="Q70" s="69">
        <f t="shared" si="13"/>
        <v>100.25065517739891</v>
      </c>
      <c r="R70" s="82">
        <f t="shared" si="14"/>
        <v>107.34676858517464</v>
      </c>
      <c r="S70" s="114">
        <v>5143.531</v>
      </c>
      <c r="T70" s="79">
        <v>4823.54496</v>
      </c>
      <c r="U70" s="53">
        <f aca="true" t="shared" si="61" ref="U70:U79">T70/S70*100</f>
        <v>93.7788643637999</v>
      </c>
      <c r="V70" s="54">
        <v>4410.23913</v>
      </c>
      <c r="W70" s="193">
        <f t="shared" si="46"/>
        <v>9.371506120576285</v>
      </c>
      <c r="X70" s="115">
        <v>3454.098</v>
      </c>
      <c r="Y70" s="79">
        <v>3082.59298</v>
      </c>
      <c r="Z70" s="69">
        <f aca="true" t="shared" si="62" ref="Z70:Z79">Y70/X70*100</f>
        <v>89.24451419733893</v>
      </c>
      <c r="AA70" s="70">
        <v>3425.54049</v>
      </c>
      <c r="AB70" s="193">
        <f t="shared" si="47"/>
        <v>-10.01148609981837</v>
      </c>
      <c r="AC70" s="115">
        <v>571.156</v>
      </c>
      <c r="AD70" s="60">
        <v>642.31403</v>
      </c>
      <c r="AE70" s="75">
        <f aca="true" t="shared" si="63" ref="AE70:AE79">AD70/AC70*100</f>
        <v>112.4585980012466</v>
      </c>
      <c r="AF70" s="76">
        <v>561.18601</v>
      </c>
      <c r="AG70" s="12">
        <f t="shared" si="48"/>
        <v>14.456529306566296</v>
      </c>
      <c r="AH70" s="20">
        <v>2882.942</v>
      </c>
      <c r="AI70" s="60">
        <v>2440.27895</v>
      </c>
      <c r="AJ70" s="70">
        <f aca="true" t="shared" si="64" ref="AJ70:AJ79">AI70/AH70*100</f>
        <v>84.64544031756448</v>
      </c>
      <c r="AK70" s="70">
        <v>2864.35448</v>
      </c>
      <c r="AL70" s="193">
        <f t="shared" si="49"/>
        <v>-14.80527403158564</v>
      </c>
      <c r="AM70" s="115">
        <v>1416.885</v>
      </c>
      <c r="AN70" s="26">
        <v>1350.02158</v>
      </c>
      <c r="AO70" s="76">
        <f aca="true" t="shared" si="65" ref="AO70:AO79">AN70/AM70*100</f>
        <v>95.28095646435668</v>
      </c>
      <c r="AP70" s="76">
        <v>1501.18904</v>
      </c>
      <c r="AQ70" s="12">
        <f t="shared" si="50"/>
        <v>-10.069848365000041</v>
      </c>
      <c r="AR70" s="70">
        <v>856.72</v>
      </c>
      <c r="AS70" s="79">
        <v>1014.78242</v>
      </c>
      <c r="AT70" s="68">
        <f t="shared" si="51"/>
        <v>118.44971752731348</v>
      </c>
      <c r="AU70" s="68">
        <v>858.85176</v>
      </c>
      <c r="AV70" s="193">
        <f t="shared" si="52"/>
        <v>18.15571292535978</v>
      </c>
      <c r="AW70" s="110">
        <f t="shared" si="53"/>
        <v>1085.955</v>
      </c>
      <c r="AX70" s="68">
        <f t="shared" si="27"/>
        <v>1137.9752200000003</v>
      </c>
      <c r="AY70" s="68">
        <f t="shared" si="15"/>
        <v>104.79027399846221</v>
      </c>
      <c r="AZ70" s="68">
        <f t="shared" si="16"/>
        <v>1097.55904</v>
      </c>
      <c r="BA70" s="12">
        <f t="shared" si="54"/>
        <v>3.682369560729981</v>
      </c>
      <c r="BB70" s="68">
        <v>1053.455</v>
      </c>
      <c r="BC70" s="133">
        <v>1100.0909000000001</v>
      </c>
      <c r="BD70" s="68">
        <f aca="true" t="shared" si="66" ref="BD70:BD79">BC70/BB70*100</f>
        <v>104.42694752030226</v>
      </c>
      <c r="BE70" s="68">
        <v>1065.26928</v>
      </c>
      <c r="BF70" s="12">
        <f>IF(((BC70/BE70)*100-100)&lt;500,((BC70/BE70)*100-100),"б.500")</f>
        <v>3.2688091784642666</v>
      </c>
      <c r="BG70" s="68">
        <v>32.5</v>
      </c>
      <c r="BH70" s="79">
        <v>37.88432</v>
      </c>
      <c r="BI70" s="68">
        <f aca="true" t="shared" si="67" ref="BI70:BI79">BH70/BG70*100</f>
        <v>116.56713846153848</v>
      </c>
      <c r="BJ70" s="68">
        <v>32.28976</v>
      </c>
      <c r="BK70" s="193">
        <f t="shared" si="55"/>
        <v>17.32611205533891</v>
      </c>
      <c r="BL70" s="84">
        <v>203.63</v>
      </c>
      <c r="BM70" s="84">
        <v>352.70653</v>
      </c>
      <c r="BN70" s="74">
        <f aca="true" t="shared" si="68" ref="BN70:BN79">BM70/BL70*100</f>
        <v>173.2095123508324</v>
      </c>
      <c r="BO70" s="68">
        <v>97.96723999999999</v>
      </c>
      <c r="BP70" s="193">
        <f t="shared" si="56"/>
        <v>260.0249736544584</v>
      </c>
      <c r="BR70" s="10"/>
      <c r="BS70" s="10"/>
    </row>
    <row r="71" spans="1:71" s="24" customFormat="1" ht="15" customHeight="1">
      <c r="A71" s="132" t="s">
        <v>84</v>
      </c>
      <c r="B71" s="98" t="s">
        <v>91</v>
      </c>
      <c r="C71" s="105">
        <v>68594.36</v>
      </c>
      <c r="D71" s="105">
        <v>70318.274</v>
      </c>
      <c r="E71" s="105">
        <v>64576.46</v>
      </c>
      <c r="F71" s="105">
        <v>6145.358</v>
      </c>
      <c r="G71" s="112">
        <v>68306.24484000001</v>
      </c>
      <c r="H71" s="112">
        <v>67777.75766</v>
      </c>
      <c r="I71" s="112">
        <v>60710.43590999999</v>
      </c>
      <c r="J71" s="60">
        <f t="shared" si="40"/>
        <v>7595.808930000021</v>
      </c>
      <c r="K71" s="60">
        <f t="shared" si="41"/>
        <v>528.487180000011</v>
      </c>
      <c r="L71" s="64">
        <v>63423.296200000004</v>
      </c>
      <c r="M71" s="69">
        <f t="shared" si="42"/>
        <v>4882.94864000001</v>
      </c>
      <c r="N71" s="69">
        <f t="shared" si="60"/>
        <v>7.698982759587338</v>
      </c>
      <c r="O71" s="69">
        <f aca="true" t="shared" si="69" ref="O71:O83">G71/C71*100</f>
        <v>99.57997252252227</v>
      </c>
      <c r="P71" s="69">
        <f aca="true" t="shared" si="70" ref="P71:P83">G71/D71*100</f>
        <v>97.13868238574798</v>
      </c>
      <c r="Q71" s="69">
        <f t="shared" si="13"/>
        <v>105.77576541049172</v>
      </c>
      <c r="R71" s="82">
        <f t="shared" si="14"/>
        <v>123.6023829693896</v>
      </c>
      <c r="S71" s="114">
        <v>38952</v>
      </c>
      <c r="T71" s="79">
        <v>37268.071</v>
      </c>
      <c r="U71" s="53">
        <f t="shared" si="61"/>
        <v>95.67691261039228</v>
      </c>
      <c r="V71" s="54">
        <v>33239.82588</v>
      </c>
      <c r="W71" s="193">
        <f t="shared" si="46"/>
        <v>12.118731110513295</v>
      </c>
      <c r="X71" s="115">
        <v>16365.4</v>
      </c>
      <c r="Y71" s="79">
        <v>14884.47379</v>
      </c>
      <c r="Z71" s="69">
        <f t="shared" si="62"/>
        <v>90.95087067838244</v>
      </c>
      <c r="AA71" s="70">
        <v>15486.09476</v>
      </c>
      <c r="AB71" s="193">
        <f t="shared" si="47"/>
        <v>-3.884910814015967</v>
      </c>
      <c r="AC71" s="115">
        <v>1300.4</v>
      </c>
      <c r="AD71" s="60">
        <v>2116.66878</v>
      </c>
      <c r="AE71" s="75">
        <f t="shared" si="63"/>
        <v>162.77059212549983</v>
      </c>
      <c r="AF71" s="76">
        <v>1381.7865</v>
      </c>
      <c r="AG71" s="12">
        <f t="shared" si="48"/>
        <v>53.18348963461432</v>
      </c>
      <c r="AH71" s="20">
        <v>14990</v>
      </c>
      <c r="AI71" s="60">
        <v>12675.054849999999</v>
      </c>
      <c r="AJ71" s="70">
        <f t="shared" si="64"/>
        <v>84.55673682454969</v>
      </c>
      <c r="AK71" s="70">
        <v>13943.89143</v>
      </c>
      <c r="AL71" s="193">
        <f t="shared" si="49"/>
        <v>-9.099587345252317</v>
      </c>
      <c r="AM71" s="115">
        <v>8713.914</v>
      </c>
      <c r="AN71" s="26">
        <v>9039.876289999998</v>
      </c>
      <c r="AO71" s="76">
        <f t="shared" si="65"/>
        <v>103.74071043161544</v>
      </c>
      <c r="AP71" s="76">
        <v>8392.33759</v>
      </c>
      <c r="AQ71" s="12">
        <f t="shared" si="50"/>
        <v>7.715832365604342</v>
      </c>
      <c r="AR71" s="70">
        <v>440</v>
      </c>
      <c r="AS71" s="79">
        <v>535.63413</v>
      </c>
      <c r="AT71" s="68">
        <f t="shared" si="51"/>
        <v>121.73502954545454</v>
      </c>
      <c r="AU71" s="68">
        <v>671.72061</v>
      </c>
      <c r="AV71" s="193">
        <f t="shared" si="52"/>
        <v>-20.2593873068745</v>
      </c>
      <c r="AW71" s="110">
        <f t="shared" si="53"/>
        <v>4515</v>
      </c>
      <c r="AX71" s="68">
        <f t="shared" si="27"/>
        <v>4498.62422</v>
      </c>
      <c r="AY71" s="68">
        <f t="shared" si="15"/>
        <v>99.63730276854928</v>
      </c>
      <c r="AZ71" s="68">
        <f t="shared" si="16"/>
        <v>4122.29884</v>
      </c>
      <c r="BA71" s="12">
        <f t="shared" si="54"/>
        <v>9.129017439211154</v>
      </c>
      <c r="BB71" s="68">
        <v>3065</v>
      </c>
      <c r="BC71" s="133">
        <v>2905.1408300000003</v>
      </c>
      <c r="BD71" s="68">
        <f t="shared" si="66"/>
        <v>94.78436639477978</v>
      </c>
      <c r="BE71" s="68">
        <v>2839.9536200000002</v>
      </c>
      <c r="BF71" s="12">
        <f>IF(((BC71/BE71)*100-100)&lt;500,((BC71/BE71)*100-100),"б.500")</f>
        <v>2.2953617812955684</v>
      </c>
      <c r="BG71" s="68">
        <v>1450</v>
      </c>
      <c r="BH71" s="79">
        <v>1593.4833899999999</v>
      </c>
      <c r="BI71" s="68">
        <f t="shared" si="67"/>
        <v>109.89540620689655</v>
      </c>
      <c r="BJ71" s="68">
        <v>1282.34522</v>
      </c>
      <c r="BK71" s="193">
        <f t="shared" si="55"/>
        <v>24.26321439401474</v>
      </c>
      <c r="BL71" s="84">
        <v>576</v>
      </c>
      <c r="BM71" s="84">
        <v>448.25901999999996</v>
      </c>
      <c r="BN71" s="74">
        <f t="shared" si="68"/>
        <v>77.82274652777778</v>
      </c>
      <c r="BO71" s="68">
        <v>461.12073999999996</v>
      </c>
      <c r="BP71" s="193">
        <f t="shared" si="56"/>
        <v>-2.7892304301905853</v>
      </c>
      <c r="BR71" s="10"/>
      <c r="BS71" s="10"/>
    </row>
    <row r="72" spans="1:71" s="24" customFormat="1" ht="15" customHeight="1">
      <c r="A72" s="130" t="s">
        <v>86</v>
      </c>
      <c r="B72" s="96" t="s">
        <v>93</v>
      </c>
      <c r="C72" s="105">
        <v>10271</v>
      </c>
      <c r="D72" s="105">
        <v>10271</v>
      </c>
      <c r="E72" s="105">
        <v>9091.925</v>
      </c>
      <c r="F72" s="105">
        <v>780.265</v>
      </c>
      <c r="G72" s="112">
        <v>8871.037629999999</v>
      </c>
      <c r="H72" s="112">
        <v>8610.36101</v>
      </c>
      <c r="I72" s="112">
        <v>7920.28487</v>
      </c>
      <c r="J72" s="60">
        <f t="shared" si="40"/>
        <v>950.7527599999985</v>
      </c>
      <c r="K72" s="60">
        <f t="shared" si="41"/>
        <v>260.67661999999837</v>
      </c>
      <c r="L72" s="64">
        <v>8504.69439</v>
      </c>
      <c r="M72" s="69">
        <f t="shared" si="42"/>
        <v>366.34323999999833</v>
      </c>
      <c r="N72" s="69">
        <f t="shared" si="60"/>
        <v>4.307541496502836</v>
      </c>
      <c r="O72" s="69">
        <f t="shared" si="69"/>
        <v>86.3697559147113</v>
      </c>
      <c r="P72" s="69">
        <f t="shared" si="70"/>
        <v>86.3697559147113</v>
      </c>
      <c r="Q72" s="69">
        <f aca="true" t="shared" si="71" ref="Q72:Q82">G72/E72*100</f>
        <v>97.57051042545996</v>
      </c>
      <c r="R72" s="82">
        <f aca="true" t="shared" si="72" ref="R72:R83">J72/F72*100</f>
        <v>121.84998173697379</v>
      </c>
      <c r="S72" s="114">
        <v>4019.75</v>
      </c>
      <c r="T72" s="79">
        <v>3505.73248</v>
      </c>
      <c r="U72" s="53">
        <f t="shared" si="61"/>
        <v>87.21269929721997</v>
      </c>
      <c r="V72" s="54">
        <v>3095.2699700000003</v>
      </c>
      <c r="W72" s="193">
        <f t="shared" si="46"/>
        <v>13.260959915557862</v>
      </c>
      <c r="X72" s="115">
        <v>4208</v>
      </c>
      <c r="Y72" s="79">
        <v>3936.48862</v>
      </c>
      <c r="Z72" s="69">
        <f t="shared" si="62"/>
        <v>93.54773336501901</v>
      </c>
      <c r="AA72" s="70">
        <v>3605.38511</v>
      </c>
      <c r="AB72" s="193">
        <f t="shared" si="47"/>
        <v>9.183582333039595</v>
      </c>
      <c r="AC72" s="115">
        <v>266.8</v>
      </c>
      <c r="AD72" s="60">
        <v>249.3747</v>
      </c>
      <c r="AE72" s="75">
        <f t="shared" si="63"/>
        <v>93.46877811094451</v>
      </c>
      <c r="AF72" s="76">
        <v>213.41531999999998</v>
      </c>
      <c r="AG72" s="12">
        <f t="shared" si="48"/>
        <v>16.849483907715722</v>
      </c>
      <c r="AH72" s="20">
        <v>3916.2</v>
      </c>
      <c r="AI72" s="60">
        <v>3674.1973199999993</v>
      </c>
      <c r="AJ72" s="70">
        <f t="shared" si="64"/>
        <v>93.82047188601193</v>
      </c>
      <c r="AK72" s="70">
        <v>3366.96979</v>
      </c>
      <c r="AL72" s="193">
        <f t="shared" si="49"/>
        <v>9.124748636369546</v>
      </c>
      <c r="AM72" s="115">
        <v>2027.1</v>
      </c>
      <c r="AN72" s="26">
        <v>1408.31935</v>
      </c>
      <c r="AO72" s="76">
        <f t="shared" si="65"/>
        <v>69.4745868482068</v>
      </c>
      <c r="AP72" s="76">
        <v>1777.16037</v>
      </c>
      <c r="AQ72" s="12">
        <f t="shared" si="50"/>
        <v>-20.75451524951572</v>
      </c>
      <c r="AR72" s="70">
        <v>1465.6</v>
      </c>
      <c r="AS72" s="79">
        <v>855.11059</v>
      </c>
      <c r="AT72" s="68">
        <f t="shared" si="51"/>
        <v>58.34542781113537</v>
      </c>
      <c r="AU72" s="68">
        <v>1233.12789</v>
      </c>
      <c r="AV72" s="193">
        <f t="shared" si="52"/>
        <v>-30.655157754967334</v>
      </c>
      <c r="AW72" s="110">
        <f t="shared" si="53"/>
        <v>11.6</v>
      </c>
      <c r="AX72" s="68">
        <f t="shared" si="27"/>
        <v>12.995</v>
      </c>
      <c r="AY72" s="68">
        <f aca="true" t="shared" si="73" ref="AY72:AY83">AX72/AW72*100</f>
        <v>112.02586206896552</v>
      </c>
      <c r="AZ72" s="68">
        <f aca="true" t="shared" si="74" ref="AZ72:AZ80">BE72+BJ72</f>
        <v>9.75</v>
      </c>
      <c r="BA72" s="12">
        <f t="shared" si="54"/>
        <v>33.28205128205127</v>
      </c>
      <c r="BB72" s="68">
        <v>0</v>
      </c>
      <c r="BC72" s="133">
        <v>0</v>
      </c>
      <c r="BD72" s="68"/>
      <c r="BE72" s="68">
        <v>0</v>
      </c>
      <c r="BF72" s="12"/>
      <c r="BG72" s="68">
        <v>11.6</v>
      </c>
      <c r="BH72" s="79">
        <v>12.995</v>
      </c>
      <c r="BI72" s="68">
        <f t="shared" si="67"/>
        <v>112.02586206896552</v>
      </c>
      <c r="BJ72" s="68">
        <v>9.75</v>
      </c>
      <c r="BK72" s="193">
        <f t="shared" si="55"/>
        <v>33.28205128205127</v>
      </c>
      <c r="BL72" s="84">
        <v>1.9</v>
      </c>
      <c r="BM72" s="84">
        <v>4.6960500000000005</v>
      </c>
      <c r="BN72" s="74">
        <f t="shared" si="68"/>
        <v>247.16052631578953</v>
      </c>
      <c r="BO72" s="68">
        <v>14.02732</v>
      </c>
      <c r="BP72" s="193">
        <f t="shared" si="56"/>
        <v>-66.52211541477631</v>
      </c>
      <c r="BR72" s="10"/>
      <c r="BS72" s="10"/>
    </row>
    <row r="73" spans="1:71" s="24" customFormat="1" ht="15" customHeight="1">
      <c r="A73" s="130" t="s">
        <v>88</v>
      </c>
      <c r="B73" s="96" t="s">
        <v>97</v>
      </c>
      <c r="C73" s="105">
        <v>45055.957</v>
      </c>
      <c r="D73" s="105">
        <v>45055.957</v>
      </c>
      <c r="E73" s="105">
        <v>40926.616</v>
      </c>
      <c r="F73" s="105">
        <v>3430.4</v>
      </c>
      <c r="G73" s="112">
        <v>41695.84091</v>
      </c>
      <c r="H73" s="112">
        <v>41237.276869999994</v>
      </c>
      <c r="I73" s="112">
        <v>37547.82053999999</v>
      </c>
      <c r="J73" s="60">
        <f t="shared" si="40"/>
        <v>4148.020370000006</v>
      </c>
      <c r="K73" s="60">
        <f t="shared" si="41"/>
        <v>458.56404000000475</v>
      </c>
      <c r="L73" s="64">
        <v>43663.92811</v>
      </c>
      <c r="M73" s="69">
        <f t="shared" si="42"/>
        <v>-1968.0872000000018</v>
      </c>
      <c r="N73" s="69">
        <f t="shared" si="60"/>
        <v>-4.507352602454631</v>
      </c>
      <c r="O73" s="69">
        <f t="shared" si="69"/>
        <v>92.542348861883</v>
      </c>
      <c r="P73" s="69">
        <f t="shared" si="70"/>
        <v>92.542348861883</v>
      </c>
      <c r="Q73" s="69">
        <f t="shared" si="71"/>
        <v>101.87952238709401</v>
      </c>
      <c r="R73" s="82">
        <f t="shared" si="72"/>
        <v>120.91943709188449</v>
      </c>
      <c r="S73" s="114">
        <v>24666</v>
      </c>
      <c r="T73" s="79">
        <v>23647.53188</v>
      </c>
      <c r="U73" s="53">
        <f t="shared" si="61"/>
        <v>95.87096359361064</v>
      </c>
      <c r="V73" s="51">
        <v>24211.39814</v>
      </c>
      <c r="W73" s="193">
        <f t="shared" si="46"/>
        <v>-2.328928948008297</v>
      </c>
      <c r="X73" s="115">
        <v>8085.085</v>
      </c>
      <c r="Y73" s="79">
        <v>6792.268150000001</v>
      </c>
      <c r="Z73" s="69">
        <f t="shared" si="62"/>
        <v>84.00985456553643</v>
      </c>
      <c r="AA73" s="70">
        <v>7529.81002</v>
      </c>
      <c r="AB73" s="193">
        <f t="shared" si="47"/>
        <v>-9.794959873370061</v>
      </c>
      <c r="AC73" s="115">
        <v>1289.137</v>
      </c>
      <c r="AD73" s="60">
        <v>1299.09592</v>
      </c>
      <c r="AE73" s="75">
        <f t="shared" si="63"/>
        <v>100.77252611630882</v>
      </c>
      <c r="AF73" s="76">
        <v>1662.85965</v>
      </c>
      <c r="AG73" s="12">
        <f t="shared" si="48"/>
        <v>-21.875792704453445</v>
      </c>
      <c r="AH73" s="20">
        <v>6770.948</v>
      </c>
      <c r="AI73" s="60">
        <v>5468.17223</v>
      </c>
      <c r="AJ73" s="70">
        <f t="shared" si="64"/>
        <v>80.75932986045676</v>
      </c>
      <c r="AK73" s="70">
        <v>5826.617039999999</v>
      </c>
      <c r="AL73" s="193">
        <f t="shared" si="49"/>
        <v>-6.15185119494312</v>
      </c>
      <c r="AM73" s="115">
        <v>6401.496</v>
      </c>
      <c r="AN73" s="26">
        <v>5482.60324</v>
      </c>
      <c r="AO73" s="76">
        <f t="shared" si="65"/>
        <v>85.645655952921</v>
      </c>
      <c r="AP73" s="76">
        <v>5993.89925</v>
      </c>
      <c r="AQ73" s="12">
        <f t="shared" si="50"/>
        <v>-8.530273677856698</v>
      </c>
      <c r="AR73" s="70">
        <v>1480</v>
      </c>
      <c r="AS73" s="79">
        <v>1226.9638200000002</v>
      </c>
      <c r="AT73" s="68">
        <f t="shared" si="51"/>
        <v>82.90296081081082</v>
      </c>
      <c r="AU73" s="68">
        <v>1409.36201</v>
      </c>
      <c r="AV73" s="193">
        <f t="shared" si="52"/>
        <v>-12.941897731442324</v>
      </c>
      <c r="AW73" s="110">
        <f t="shared" si="53"/>
        <v>4666</v>
      </c>
      <c r="AX73" s="68">
        <f t="shared" si="27"/>
        <v>4896.94681</v>
      </c>
      <c r="AY73" s="68">
        <f t="shared" si="73"/>
        <v>104.94956729532791</v>
      </c>
      <c r="AZ73" s="68">
        <f t="shared" si="74"/>
        <v>4697.35067</v>
      </c>
      <c r="BA73" s="12">
        <f t="shared" si="54"/>
        <v>4.249121558557192</v>
      </c>
      <c r="BB73" s="68">
        <v>3986</v>
      </c>
      <c r="BC73" s="133">
        <v>4202.39958</v>
      </c>
      <c r="BD73" s="68">
        <f t="shared" si="66"/>
        <v>105.42899096838936</v>
      </c>
      <c r="BE73" s="68">
        <v>4024.89819</v>
      </c>
      <c r="BF73" s="12">
        <f aca="true" t="shared" si="75" ref="BF73:BF80">IF(((BC73/BE73)*100-100)&lt;500,((BC73/BE73)*100-100),"б.500")</f>
        <v>4.41008397283214</v>
      </c>
      <c r="BG73" s="68">
        <v>680</v>
      </c>
      <c r="BH73" s="79">
        <v>694.54723</v>
      </c>
      <c r="BI73" s="68">
        <f t="shared" si="67"/>
        <v>102.13929852941178</v>
      </c>
      <c r="BJ73" s="68">
        <v>672.45248</v>
      </c>
      <c r="BK73" s="193">
        <f t="shared" si="55"/>
        <v>3.285696856973445</v>
      </c>
      <c r="BL73" s="84">
        <v>1050.5</v>
      </c>
      <c r="BM73" s="84">
        <v>690.71287</v>
      </c>
      <c r="BN73" s="74">
        <f t="shared" si="68"/>
        <v>65.75086815801998</v>
      </c>
      <c r="BO73" s="68">
        <v>966.8629599999999</v>
      </c>
      <c r="BP73" s="193">
        <f t="shared" si="56"/>
        <v>-28.56145094233416</v>
      </c>
      <c r="BR73" s="10"/>
      <c r="BS73" s="10"/>
    </row>
    <row r="74" spans="1:71" s="24" customFormat="1" ht="15" customHeight="1">
      <c r="A74" s="130" t="s">
        <v>90</v>
      </c>
      <c r="B74" s="96" t="s">
        <v>118</v>
      </c>
      <c r="C74" s="105">
        <v>3349100.599</v>
      </c>
      <c r="D74" s="105">
        <v>3101100.599</v>
      </c>
      <c r="E74" s="105">
        <v>2704533.611</v>
      </c>
      <c r="F74" s="105">
        <v>277349.342</v>
      </c>
      <c r="G74" s="112">
        <v>2867443.8592199995</v>
      </c>
      <c r="H74" s="112">
        <v>2837640.6024499997</v>
      </c>
      <c r="I74" s="112">
        <v>2584916.68009</v>
      </c>
      <c r="J74" s="60">
        <f t="shared" si="40"/>
        <v>282527.1791299996</v>
      </c>
      <c r="K74" s="60">
        <f t="shared" si="41"/>
        <v>29803.25676999986</v>
      </c>
      <c r="L74" s="64">
        <v>2647753.01671</v>
      </c>
      <c r="M74" s="69">
        <f t="shared" si="42"/>
        <v>219690.8425099994</v>
      </c>
      <c r="N74" s="69">
        <f t="shared" si="60"/>
        <v>8.29725586652259</v>
      </c>
      <c r="O74" s="69">
        <f t="shared" si="69"/>
        <v>85.61832571037678</v>
      </c>
      <c r="P74" s="69">
        <f t="shared" si="70"/>
        <v>92.4653608510686</v>
      </c>
      <c r="Q74" s="69">
        <f t="shared" si="71"/>
        <v>106.02359858118989</v>
      </c>
      <c r="R74" s="82">
        <f t="shared" si="72"/>
        <v>101.86690081637173</v>
      </c>
      <c r="S74" s="114">
        <v>1904433.1</v>
      </c>
      <c r="T74" s="79">
        <v>1740543.13725</v>
      </c>
      <c r="U74" s="53">
        <f t="shared" si="61"/>
        <v>91.39429141669507</v>
      </c>
      <c r="V74" s="26">
        <v>1600750.0874700001</v>
      </c>
      <c r="W74" s="193">
        <f t="shared" si="46"/>
        <v>8.732971553413677</v>
      </c>
      <c r="X74" s="115">
        <v>294267.3</v>
      </c>
      <c r="Y74" s="79">
        <v>272362.69639999996</v>
      </c>
      <c r="Z74" s="69">
        <f t="shared" si="62"/>
        <v>92.55622231895966</v>
      </c>
      <c r="AA74" s="70">
        <v>294797.25162999996</v>
      </c>
      <c r="AB74" s="193">
        <f t="shared" si="47"/>
        <v>-7.6101643098618865</v>
      </c>
      <c r="AC74" s="115">
        <v>74667.3</v>
      </c>
      <c r="AD74" s="60">
        <v>70086.19172</v>
      </c>
      <c r="AE74" s="75">
        <f t="shared" si="63"/>
        <v>93.86463916600707</v>
      </c>
      <c r="AF74" s="76">
        <v>62644.55293</v>
      </c>
      <c r="AG74" s="12">
        <f t="shared" si="48"/>
        <v>11.879147414964251</v>
      </c>
      <c r="AH74" s="20">
        <v>217800</v>
      </c>
      <c r="AI74" s="60">
        <v>200540.37777</v>
      </c>
      <c r="AJ74" s="70">
        <f t="shared" si="64"/>
        <v>92.07547188705234</v>
      </c>
      <c r="AK74" s="70">
        <v>229135.69099</v>
      </c>
      <c r="AL74" s="193">
        <f t="shared" si="49"/>
        <v>-12.479641690236704</v>
      </c>
      <c r="AM74" s="115">
        <v>548946.499</v>
      </c>
      <c r="AN74" s="26">
        <v>509023.38244</v>
      </c>
      <c r="AO74" s="76">
        <f t="shared" si="65"/>
        <v>92.72732103534193</v>
      </c>
      <c r="AP74" s="76">
        <v>466369.74479</v>
      </c>
      <c r="AQ74" s="12">
        <f t="shared" si="50"/>
        <v>9.145884381759444</v>
      </c>
      <c r="AR74" s="70">
        <v>65.079</v>
      </c>
      <c r="AS74" s="79">
        <v>16.7658</v>
      </c>
      <c r="AT74" s="68">
        <f t="shared" si="51"/>
        <v>25.762227446641774</v>
      </c>
      <c r="AU74" s="68">
        <v>56.04173</v>
      </c>
      <c r="AV74" s="193">
        <f t="shared" si="52"/>
        <v>-70.08336466415295</v>
      </c>
      <c r="AW74" s="110">
        <f t="shared" si="53"/>
        <v>218000</v>
      </c>
      <c r="AX74" s="68">
        <f t="shared" si="27"/>
        <v>213126.89604999998</v>
      </c>
      <c r="AY74" s="68">
        <f t="shared" si="73"/>
        <v>97.76463121559632</v>
      </c>
      <c r="AZ74" s="68">
        <f t="shared" si="74"/>
        <v>190326.37026</v>
      </c>
      <c r="BA74" s="12">
        <f t="shared" si="54"/>
        <v>11.979698745293561</v>
      </c>
      <c r="BB74" s="68">
        <v>92000</v>
      </c>
      <c r="BC74" s="133">
        <v>101123.27961</v>
      </c>
      <c r="BD74" s="68">
        <f t="shared" si="66"/>
        <v>109.91660827173912</v>
      </c>
      <c r="BE74" s="68">
        <v>81997.34585</v>
      </c>
      <c r="BF74" s="12">
        <f t="shared" si="75"/>
        <v>23.325064441704725</v>
      </c>
      <c r="BG74" s="68">
        <v>126000</v>
      </c>
      <c r="BH74" s="79">
        <v>112003.61644</v>
      </c>
      <c r="BI74" s="68">
        <f t="shared" si="67"/>
        <v>88.89175907936507</v>
      </c>
      <c r="BJ74" s="68">
        <v>108329.02441</v>
      </c>
      <c r="BK74" s="193">
        <f t="shared" si="55"/>
        <v>3.3920660229455564</v>
      </c>
      <c r="BL74" s="84">
        <v>30000</v>
      </c>
      <c r="BM74" s="84">
        <v>22792.194600000006</v>
      </c>
      <c r="BN74" s="74">
        <f t="shared" si="68"/>
        <v>75.97398200000002</v>
      </c>
      <c r="BO74" s="68">
        <v>33473.047060000004</v>
      </c>
      <c r="BP74" s="193">
        <f t="shared" si="56"/>
        <v>-31.908814398804836</v>
      </c>
      <c r="BR74" s="10"/>
      <c r="BS74" s="10"/>
    </row>
    <row r="75" spans="1:71" s="24" customFormat="1" ht="15" customHeight="1">
      <c r="A75" s="130" t="s">
        <v>92</v>
      </c>
      <c r="B75" s="96" t="s">
        <v>119</v>
      </c>
      <c r="C75" s="105">
        <v>144257</v>
      </c>
      <c r="D75" s="105">
        <v>144257</v>
      </c>
      <c r="E75" s="105">
        <v>137792.95</v>
      </c>
      <c r="F75" s="105">
        <v>4970.8</v>
      </c>
      <c r="G75" s="112">
        <v>130542.78445</v>
      </c>
      <c r="H75" s="112">
        <v>129761.28159</v>
      </c>
      <c r="I75" s="112">
        <v>116408.62608</v>
      </c>
      <c r="J75" s="60">
        <f t="shared" si="40"/>
        <v>14134.158370000005</v>
      </c>
      <c r="K75" s="60">
        <f t="shared" si="41"/>
        <v>781.5028600000078</v>
      </c>
      <c r="L75" s="64">
        <v>123036.86972</v>
      </c>
      <c r="M75" s="69">
        <f t="shared" si="42"/>
        <v>7505.914730000004</v>
      </c>
      <c r="N75" s="69">
        <f aca="true" t="shared" si="76" ref="N75:N83">G75/L75*100-100</f>
        <v>6.100541038699632</v>
      </c>
      <c r="O75" s="69">
        <f t="shared" si="69"/>
        <v>90.49320618756802</v>
      </c>
      <c r="P75" s="69">
        <f t="shared" si="70"/>
        <v>90.49320618756802</v>
      </c>
      <c r="Q75" s="69">
        <f t="shared" si="71"/>
        <v>94.73836248516344</v>
      </c>
      <c r="R75" s="82">
        <f t="shared" si="72"/>
        <v>284.343734811298</v>
      </c>
      <c r="S75" s="114">
        <v>81083.6</v>
      </c>
      <c r="T75" s="79">
        <v>68220.16097</v>
      </c>
      <c r="U75" s="53">
        <f t="shared" si="61"/>
        <v>84.13558471750143</v>
      </c>
      <c r="V75" s="53">
        <v>67474.02695</v>
      </c>
      <c r="W75" s="193">
        <f t="shared" si="46"/>
        <v>1.105809233163015</v>
      </c>
      <c r="X75" s="115">
        <v>25721.1</v>
      </c>
      <c r="Y75" s="79">
        <v>28586.11724</v>
      </c>
      <c r="Z75" s="69">
        <f t="shared" si="62"/>
        <v>111.13878193389863</v>
      </c>
      <c r="AA75" s="70">
        <v>21304.06171</v>
      </c>
      <c r="AB75" s="193">
        <f t="shared" si="47"/>
        <v>34.18153603348719</v>
      </c>
      <c r="AC75" s="115">
        <v>2642.5</v>
      </c>
      <c r="AD75" s="60">
        <v>3202.88766</v>
      </c>
      <c r="AE75" s="75">
        <f t="shared" si="63"/>
        <v>121.20672317880793</v>
      </c>
      <c r="AF75" s="76">
        <v>2271.57285</v>
      </c>
      <c r="AG75" s="12">
        <f t="shared" si="48"/>
        <v>40.99867675386241</v>
      </c>
      <c r="AH75" s="20">
        <v>22714.6</v>
      </c>
      <c r="AI75" s="60">
        <v>25149.056759999996</v>
      </c>
      <c r="AJ75" s="70">
        <f t="shared" si="64"/>
        <v>110.71758586988103</v>
      </c>
      <c r="AK75" s="70">
        <v>18740.82907</v>
      </c>
      <c r="AL75" s="193">
        <f t="shared" si="49"/>
        <v>34.1939391585305</v>
      </c>
      <c r="AM75" s="115">
        <v>21680.5</v>
      </c>
      <c r="AN75" s="26">
        <v>20443.87491</v>
      </c>
      <c r="AO75" s="76">
        <f t="shared" si="65"/>
        <v>94.29614127902953</v>
      </c>
      <c r="AP75" s="76">
        <v>19870.7801</v>
      </c>
      <c r="AQ75" s="12">
        <f t="shared" si="50"/>
        <v>2.8841082590411133</v>
      </c>
      <c r="AR75" s="70">
        <v>307.4</v>
      </c>
      <c r="AS75" s="79">
        <v>270.32976</v>
      </c>
      <c r="AT75" s="68">
        <f t="shared" si="51"/>
        <v>87.94071567989592</v>
      </c>
      <c r="AU75" s="68">
        <v>276.72184999999996</v>
      </c>
      <c r="AV75" s="193">
        <f t="shared" si="52"/>
        <v>-2.3099332416287126</v>
      </c>
      <c r="AW75" s="110">
        <f t="shared" si="53"/>
        <v>11168.5</v>
      </c>
      <c r="AX75" s="68">
        <f t="shared" si="27"/>
        <v>9608.18649</v>
      </c>
      <c r="AY75" s="68">
        <f t="shared" si="73"/>
        <v>86.02933688498902</v>
      </c>
      <c r="AZ75" s="68">
        <f t="shared" si="74"/>
        <v>9285.66032</v>
      </c>
      <c r="BA75" s="12">
        <f t="shared" si="54"/>
        <v>3.4733789400558095</v>
      </c>
      <c r="BB75" s="68">
        <v>7068.5</v>
      </c>
      <c r="BC75" s="133">
        <v>5981.71718</v>
      </c>
      <c r="BD75" s="68">
        <f t="shared" si="66"/>
        <v>84.62498663082691</v>
      </c>
      <c r="BE75" s="202">
        <v>5490.8871500000005</v>
      </c>
      <c r="BF75" s="12">
        <f t="shared" si="75"/>
        <v>8.938993218973707</v>
      </c>
      <c r="BG75" s="68">
        <v>4100</v>
      </c>
      <c r="BH75" s="79">
        <v>3626.46931</v>
      </c>
      <c r="BI75" s="68">
        <f t="shared" si="67"/>
        <v>88.45047097560975</v>
      </c>
      <c r="BJ75" s="68">
        <v>3794.77317</v>
      </c>
      <c r="BK75" s="193">
        <f t="shared" si="55"/>
        <v>-4.43514941368683</v>
      </c>
      <c r="BL75" s="84">
        <v>3142</v>
      </c>
      <c r="BM75" s="84">
        <v>1970.83231</v>
      </c>
      <c r="BN75" s="74">
        <f t="shared" si="68"/>
        <v>62.725407702100576</v>
      </c>
      <c r="BO75" s="68">
        <v>2780.12257</v>
      </c>
      <c r="BP75" s="193">
        <f t="shared" si="56"/>
        <v>-29.109876979272897</v>
      </c>
      <c r="BR75" s="10"/>
      <c r="BS75" s="10"/>
    </row>
    <row r="76" spans="1:71" s="24" customFormat="1" ht="15" customHeight="1">
      <c r="A76" s="130" t="s">
        <v>101</v>
      </c>
      <c r="B76" s="96" t="s">
        <v>120</v>
      </c>
      <c r="C76" s="105">
        <v>41586.414</v>
      </c>
      <c r="D76" s="105">
        <v>41586.414</v>
      </c>
      <c r="E76" s="105">
        <v>37931.107</v>
      </c>
      <c r="F76" s="105">
        <v>3446.793</v>
      </c>
      <c r="G76" s="112">
        <v>34893.40573</v>
      </c>
      <c r="H76" s="112">
        <v>34324.87812</v>
      </c>
      <c r="I76" s="112">
        <v>31762.12408</v>
      </c>
      <c r="J76" s="60">
        <f t="shared" si="40"/>
        <v>3131.281649999997</v>
      </c>
      <c r="K76" s="60">
        <f t="shared" si="41"/>
        <v>568.5276099999974</v>
      </c>
      <c r="L76" s="64">
        <v>35092.66416</v>
      </c>
      <c r="M76" s="69">
        <f t="shared" si="42"/>
        <v>-199.25843000000168</v>
      </c>
      <c r="N76" s="69">
        <f t="shared" si="76"/>
        <v>-0.5678065053468515</v>
      </c>
      <c r="O76" s="69">
        <f t="shared" si="69"/>
        <v>83.90578165744226</v>
      </c>
      <c r="P76" s="69">
        <f t="shared" si="70"/>
        <v>83.90578165744226</v>
      </c>
      <c r="Q76" s="69">
        <f t="shared" si="71"/>
        <v>91.99153014437464</v>
      </c>
      <c r="R76" s="82">
        <f t="shared" si="72"/>
        <v>90.8462344562031</v>
      </c>
      <c r="S76" s="114">
        <v>25382.8</v>
      </c>
      <c r="T76" s="79">
        <v>20591.39433</v>
      </c>
      <c r="U76" s="53">
        <f t="shared" si="61"/>
        <v>81.1234155806294</v>
      </c>
      <c r="V76" s="54">
        <v>19916.53749</v>
      </c>
      <c r="W76" s="193">
        <f t="shared" si="46"/>
        <v>3.3884245207724604</v>
      </c>
      <c r="X76" s="115">
        <v>3660.562</v>
      </c>
      <c r="Y76" s="79">
        <v>3348.25394</v>
      </c>
      <c r="Z76" s="69">
        <f t="shared" si="62"/>
        <v>91.46830295457364</v>
      </c>
      <c r="AA76" s="70">
        <v>3545.00525</v>
      </c>
      <c r="AB76" s="193">
        <f t="shared" si="47"/>
        <v>-5.550099255847357</v>
      </c>
      <c r="AC76" s="115">
        <v>334.64</v>
      </c>
      <c r="AD76" s="60">
        <v>429.50829999999996</v>
      </c>
      <c r="AE76" s="75">
        <f t="shared" si="63"/>
        <v>128.3493605068133</v>
      </c>
      <c r="AF76" s="76">
        <v>331.44268</v>
      </c>
      <c r="AG76" s="12">
        <f t="shared" si="48"/>
        <v>29.587505145686123</v>
      </c>
      <c r="AH76" s="69">
        <v>3257.922</v>
      </c>
      <c r="AI76" s="60">
        <v>2916.00681</v>
      </c>
      <c r="AJ76" s="70">
        <f t="shared" si="64"/>
        <v>89.5051143029207</v>
      </c>
      <c r="AK76" s="70">
        <v>3145.64424</v>
      </c>
      <c r="AL76" s="193">
        <f t="shared" si="49"/>
        <v>-7.300171681207033</v>
      </c>
      <c r="AM76" s="115">
        <v>10715.402</v>
      </c>
      <c r="AN76" s="26">
        <v>9148.73619</v>
      </c>
      <c r="AO76" s="76">
        <f t="shared" si="65"/>
        <v>85.37930905438732</v>
      </c>
      <c r="AP76" s="76">
        <v>9999.49589</v>
      </c>
      <c r="AQ76" s="12">
        <f t="shared" si="50"/>
        <v>-8.50802589809355</v>
      </c>
      <c r="AR76" s="70">
        <v>4641</v>
      </c>
      <c r="AS76" s="79">
        <v>4716.37318</v>
      </c>
      <c r="AT76" s="68">
        <f t="shared" si="51"/>
        <v>101.62407196724843</v>
      </c>
      <c r="AU76" s="68">
        <v>4474.68091</v>
      </c>
      <c r="AV76" s="193">
        <f t="shared" si="52"/>
        <v>5.401329722972363</v>
      </c>
      <c r="AW76" s="110">
        <f t="shared" si="53"/>
        <v>1066.2</v>
      </c>
      <c r="AX76" s="68">
        <f t="shared" si="27"/>
        <v>1260.0007</v>
      </c>
      <c r="AY76" s="68">
        <f t="shared" si="73"/>
        <v>118.17676796098293</v>
      </c>
      <c r="AZ76" s="68">
        <f t="shared" si="74"/>
        <v>949.6664900000001</v>
      </c>
      <c r="BA76" s="12">
        <f t="shared" si="54"/>
        <v>32.678231070362386</v>
      </c>
      <c r="BB76" s="68">
        <v>752</v>
      </c>
      <c r="BC76" s="133">
        <v>911.33488</v>
      </c>
      <c r="BD76" s="68">
        <f t="shared" si="66"/>
        <v>121.18814893617021</v>
      </c>
      <c r="BE76" s="68">
        <v>669.6920600000001</v>
      </c>
      <c r="BF76" s="12">
        <f t="shared" si="75"/>
        <v>36.08267656630122</v>
      </c>
      <c r="BG76" s="68">
        <v>314.2</v>
      </c>
      <c r="BH76" s="79">
        <v>348.66582</v>
      </c>
      <c r="BI76" s="68">
        <f t="shared" si="67"/>
        <v>110.96938892425207</v>
      </c>
      <c r="BJ76" s="68">
        <v>279.97443</v>
      </c>
      <c r="BK76" s="193">
        <f t="shared" si="55"/>
        <v>24.534879845991654</v>
      </c>
      <c r="BL76" s="84">
        <v>605.9</v>
      </c>
      <c r="BM76" s="84">
        <v>319.16310999999996</v>
      </c>
      <c r="BN76" s="74">
        <f t="shared" si="68"/>
        <v>52.67587225614787</v>
      </c>
      <c r="BO76" s="68">
        <v>523.54956</v>
      </c>
      <c r="BP76" s="193">
        <f t="shared" si="56"/>
        <v>-39.03860601086172</v>
      </c>
      <c r="BR76" s="10"/>
      <c r="BS76" s="10"/>
    </row>
    <row r="77" spans="1:71" s="24" customFormat="1" ht="15" customHeight="1">
      <c r="A77" s="130" t="s">
        <v>102</v>
      </c>
      <c r="B77" s="96" t="s">
        <v>121</v>
      </c>
      <c r="C77" s="105">
        <v>11268.12</v>
      </c>
      <c r="D77" s="105">
        <v>12450.42</v>
      </c>
      <c r="E77" s="105">
        <v>11547.92</v>
      </c>
      <c r="F77" s="105">
        <v>1177.925</v>
      </c>
      <c r="G77" s="112">
        <v>12146.23523</v>
      </c>
      <c r="H77" s="112">
        <v>12134.222590000001</v>
      </c>
      <c r="I77" s="112">
        <v>11157.0642</v>
      </c>
      <c r="J77" s="60">
        <f t="shared" si="40"/>
        <v>989.1710299999995</v>
      </c>
      <c r="K77" s="60">
        <f t="shared" si="41"/>
        <v>12.01263999999901</v>
      </c>
      <c r="L77" s="64">
        <v>10499.338279999998</v>
      </c>
      <c r="M77" s="69">
        <f t="shared" si="42"/>
        <v>1646.896950000002</v>
      </c>
      <c r="N77" s="69">
        <f t="shared" si="76"/>
        <v>15.68572138624343</v>
      </c>
      <c r="O77" s="69">
        <f t="shared" si="69"/>
        <v>107.79291691959261</v>
      </c>
      <c r="P77" s="69">
        <f t="shared" si="70"/>
        <v>97.55683125549179</v>
      </c>
      <c r="Q77" s="69">
        <f t="shared" si="71"/>
        <v>105.18115149741251</v>
      </c>
      <c r="R77" s="82">
        <f t="shared" si="72"/>
        <v>83.97572256298147</v>
      </c>
      <c r="S77" s="114">
        <v>4630.6</v>
      </c>
      <c r="T77" s="79">
        <v>4337.410150000001</v>
      </c>
      <c r="U77" s="53">
        <f t="shared" si="61"/>
        <v>93.66842633783959</v>
      </c>
      <c r="V77" s="54">
        <v>3264.3221</v>
      </c>
      <c r="W77" s="193">
        <f t="shared" si="46"/>
        <v>32.87322810454276</v>
      </c>
      <c r="X77" s="115">
        <v>5197.72</v>
      </c>
      <c r="Y77" s="79">
        <v>4816.88095</v>
      </c>
      <c r="Z77" s="69">
        <f t="shared" si="62"/>
        <v>92.6729594899302</v>
      </c>
      <c r="AA77" s="70">
        <v>4847.42758</v>
      </c>
      <c r="AB77" s="193">
        <f t="shared" si="47"/>
        <v>-0.6301616578251128</v>
      </c>
      <c r="AC77" s="115">
        <v>365.7</v>
      </c>
      <c r="AD77" s="60">
        <v>572.10465</v>
      </c>
      <c r="AE77" s="75">
        <f t="shared" si="63"/>
        <v>156.44097621000822</v>
      </c>
      <c r="AF77" s="76">
        <v>512.84642</v>
      </c>
      <c r="AG77" s="12">
        <f t="shared" si="48"/>
        <v>11.554771114518076</v>
      </c>
      <c r="AH77" s="69">
        <v>4832.02</v>
      </c>
      <c r="AI77" s="60">
        <v>4244.7762999999995</v>
      </c>
      <c r="AJ77" s="70">
        <f t="shared" si="64"/>
        <v>87.84682803465216</v>
      </c>
      <c r="AK77" s="70">
        <v>4317.91216</v>
      </c>
      <c r="AL77" s="193">
        <f t="shared" si="49"/>
        <v>-1.6937783190105478</v>
      </c>
      <c r="AM77" s="115">
        <v>1611.6</v>
      </c>
      <c r="AN77" s="26">
        <v>1633.62687</v>
      </c>
      <c r="AO77" s="76">
        <f t="shared" si="65"/>
        <v>101.36677029039464</v>
      </c>
      <c r="AP77" s="76">
        <v>1656.26629</v>
      </c>
      <c r="AQ77" s="12">
        <f t="shared" si="50"/>
        <v>-1.3668949333020493</v>
      </c>
      <c r="AR77" s="70">
        <v>172.6</v>
      </c>
      <c r="AS77" s="79">
        <v>221.85172</v>
      </c>
      <c r="AT77" s="68">
        <f t="shared" si="51"/>
        <v>128.5351796060255</v>
      </c>
      <c r="AU77" s="68">
        <v>171.40058</v>
      </c>
      <c r="AV77" s="193">
        <f t="shared" si="52"/>
        <v>29.43463785245069</v>
      </c>
      <c r="AW77" s="110">
        <f t="shared" si="53"/>
        <v>272</v>
      </c>
      <c r="AX77" s="68">
        <f t="shared" si="53"/>
        <v>224.34152000000003</v>
      </c>
      <c r="AY77" s="68">
        <f t="shared" si="73"/>
        <v>82.47850000000001</v>
      </c>
      <c r="AZ77" s="68">
        <f t="shared" si="74"/>
        <v>266.62335</v>
      </c>
      <c r="BA77" s="12">
        <f t="shared" si="54"/>
        <v>-15.858262226470416</v>
      </c>
      <c r="BB77" s="68">
        <v>210</v>
      </c>
      <c r="BC77" s="133">
        <v>165.81204000000002</v>
      </c>
      <c r="BD77" s="68">
        <f t="shared" si="66"/>
        <v>78.9581142857143</v>
      </c>
      <c r="BE77" s="68">
        <v>207.03901000000002</v>
      </c>
      <c r="BF77" s="12">
        <f t="shared" si="75"/>
        <v>-19.912658005851156</v>
      </c>
      <c r="BG77" s="68">
        <v>62</v>
      </c>
      <c r="BH77" s="79">
        <v>58.52948000000001</v>
      </c>
      <c r="BI77" s="68">
        <f t="shared" si="67"/>
        <v>94.4023870967742</v>
      </c>
      <c r="BJ77" s="68">
        <v>59.58434</v>
      </c>
      <c r="BK77" s="193">
        <f t="shared" si="55"/>
        <v>-1.7703644951005373</v>
      </c>
      <c r="BL77" s="84">
        <v>37.1</v>
      </c>
      <c r="BM77" s="84">
        <v>102.17913</v>
      </c>
      <c r="BN77" s="74">
        <f t="shared" si="68"/>
        <v>275.41544474393527</v>
      </c>
      <c r="BO77" s="68">
        <v>41.82157</v>
      </c>
      <c r="BP77" s="193">
        <f t="shared" si="56"/>
        <v>144.3216024649481</v>
      </c>
      <c r="BR77" s="10"/>
      <c r="BS77" s="10"/>
    </row>
    <row r="78" spans="1:71" s="24" customFormat="1" ht="15" customHeight="1">
      <c r="A78" s="130" t="s">
        <v>103</v>
      </c>
      <c r="B78" s="96" t="s">
        <v>122</v>
      </c>
      <c r="C78" s="105">
        <v>7355.8</v>
      </c>
      <c r="D78" s="105">
        <v>7355.8</v>
      </c>
      <c r="E78" s="105">
        <v>7023.155</v>
      </c>
      <c r="F78" s="105">
        <v>353.105</v>
      </c>
      <c r="G78" s="112">
        <v>7573.41186</v>
      </c>
      <c r="H78" s="112">
        <v>7506.67632</v>
      </c>
      <c r="I78" s="112">
        <v>6784.51586</v>
      </c>
      <c r="J78" s="60">
        <f t="shared" si="40"/>
        <v>788.8959999999997</v>
      </c>
      <c r="K78" s="60">
        <f t="shared" si="41"/>
        <v>66.73554000000058</v>
      </c>
      <c r="L78" s="64">
        <v>6679.81774</v>
      </c>
      <c r="M78" s="69">
        <f t="shared" si="42"/>
        <v>893.5941199999997</v>
      </c>
      <c r="N78" s="69">
        <f t="shared" si="76"/>
        <v>13.377522483120913</v>
      </c>
      <c r="O78" s="69">
        <f t="shared" si="69"/>
        <v>102.95837108132358</v>
      </c>
      <c r="P78" s="69">
        <f t="shared" si="70"/>
        <v>102.95837108132358</v>
      </c>
      <c r="Q78" s="69">
        <f t="shared" si="71"/>
        <v>107.83489557043808</v>
      </c>
      <c r="R78" s="82">
        <f t="shared" si="72"/>
        <v>223.41683068775566</v>
      </c>
      <c r="S78" s="114">
        <v>3215.6</v>
      </c>
      <c r="T78" s="79">
        <v>3707.9478</v>
      </c>
      <c r="U78" s="53">
        <f t="shared" si="61"/>
        <v>115.31122652071153</v>
      </c>
      <c r="V78" s="54">
        <v>2774.96341</v>
      </c>
      <c r="W78" s="193">
        <f t="shared" si="46"/>
        <v>33.62150241829676</v>
      </c>
      <c r="X78" s="115">
        <v>1818.5</v>
      </c>
      <c r="Y78" s="79">
        <v>1578.4766599999998</v>
      </c>
      <c r="Z78" s="69">
        <f t="shared" si="62"/>
        <v>86.80102612042892</v>
      </c>
      <c r="AA78" s="70">
        <v>1688.85865</v>
      </c>
      <c r="AB78" s="193">
        <f t="shared" si="47"/>
        <v>-6.535892746263883</v>
      </c>
      <c r="AC78" s="115">
        <v>148.1</v>
      </c>
      <c r="AD78" s="60">
        <v>143.65775000000002</v>
      </c>
      <c r="AE78" s="75">
        <f t="shared" si="63"/>
        <v>97.00050641458475</v>
      </c>
      <c r="AF78" s="76">
        <v>136.51767</v>
      </c>
      <c r="AG78" s="12">
        <f t="shared" si="48"/>
        <v>5.230150792933983</v>
      </c>
      <c r="AH78" s="69">
        <v>1670.4</v>
      </c>
      <c r="AI78" s="60">
        <v>1434.81891</v>
      </c>
      <c r="AJ78" s="70">
        <f t="shared" si="64"/>
        <v>85.89672593390803</v>
      </c>
      <c r="AK78" s="70">
        <v>1552.34098</v>
      </c>
      <c r="AL78" s="193">
        <f t="shared" si="49"/>
        <v>-7.570635028909692</v>
      </c>
      <c r="AM78" s="115">
        <v>2193.3</v>
      </c>
      <c r="AN78" s="26">
        <v>2073.91827</v>
      </c>
      <c r="AO78" s="76">
        <f t="shared" si="65"/>
        <v>94.55698126111339</v>
      </c>
      <c r="AP78" s="76">
        <v>2099.6757900000002</v>
      </c>
      <c r="AQ78" s="12">
        <f t="shared" si="50"/>
        <v>-1.2267379622451102</v>
      </c>
      <c r="AR78" s="70">
        <v>1501.5</v>
      </c>
      <c r="AS78" s="79">
        <v>1316.54874</v>
      </c>
      <c r="AT78" s="68">
        <f t="shared" si="51"/>
        <v>87.68223376623376</v>
      </c>
      <c r="AU78" s="68">
        <v>1371.89585</v>
      </c>
      <c r="AV78" s="193">
        <f t="shared" si="52"/>
        <v>-4.034352170392538</v>
      </c>
      <c r="AW78" s="110">
        <f t="shared" si="53"/>
        <v>118.8</v>
      </c>
      <c r="AX78" s="68">
        <f t="shared" si="53"/>
        <v>121.44351</v>
      </c>
      <c r="AY78" s="68">
        <f t="shared" si="73"/>
        <v>102.22517676767677</v>
      </c>
      <c r="AZ78" s="68">
        <f t="shared" si="74"/>
        <v>99.32637</v>
      </c>
      <c r="BA78" s="12">
        <f t="shared" si="54"/>
        <v>22.267138122534845</v>
      </c>
      <c r="BB78" s="68">
        <v>80</v>
      </c>
      <c r="BC78" s="133">
        <v>91.98885</v>
      </c>
      <c r="BD78" s="68">
        <f t="shared" si="66"/>
        <v>114.9860625</v>
      </c>
      <c r="BE78" s="68">
        <v>67.51597</v>
      </c>
      <c r="BF78" s="12">
        <f t="shared" si="75"/>
        <v>36.24754261843532</v>
      </c>
      <c r="BG78" s="68">
        <v>38.8</v>
      </c>
      <c r="BH78" s="79">
        <v>29.45466</v>
      </c>
      <c r="BI78" s="68">
        <f t="shared" si="67"/>
        <v>75.91407216494846</v>
      </c>
      <c r="BJ78" s="68">
        <v>31.8104</v>
      </c>
      <c r="BK78" s="193">
        <f t="shared" si="55"/>
        <v>-7.405565475442003</v>
      </c>
      <c r="BL78" s="84">
        <v>0.8</v>
      </c>
      <c r="BM78" s="84">
        <v>1.83455</v>
      </c>
      <c r="BN78" s="74">
        <f t="shared" si="68"/>
        <v>229.31874999999997</v>
      </c>
      <c r="BO78" s="68">
        <v>0.59923</v>
      </c>
      <c r="BP78" s="193">
        <f t="shared" si="56"/>
        <v>206.15122740850757</v>
      </c>
      <c r="BR78" s="10"/>
      <c r="BS78" s="10"/>
    </row>
    <row r="79" spans="1:71" s="24" customFormat="1" ht="15" customHeight="1">
      <c r="A79" s="130" t="s">
        <v>104</v>
      </c>
      <c r="B79" s="96" t="s">
        <v>123</v>
      </c>
      <c r="C79" s="105">
        <v>50093.04</v>
      </c>
      <c r="D79" s="105">
        <v>50093.04</v>
      </c>
      <c r="E79" s="105">
        <v>45887.205</v>
      </c>
      <c r="F79" s="105">
        <v>4227.94</v>
      </c>
      <c r="G79" s="106">
        <v>47778.03652</v>
      </c>
      <c r="H79" s="106">
        <v>47284.596320000004</v>
      </c>
      <c r="I79" s="106">
        <v>43048.88822</v>
      </c>
      <c r="J79" s="60">
        <f t="shared" si="40"/>
        <v>4729.148300000001</v>
      </c>
      <c r="K79" s="60">
        <f t="shared" si="41"/>
        <v>493.4401999999973</v>
      </c>
      <c r="L79" s="64">
        <v>45067.71488000001</v>
      </c>
      <c r="M79" s="69">
        <f t="shared" si="42"/>
        <v>2710.3216399999947</v>
      </c>
      <c r="N79" s="69">
        <f t="shared" si="76"/>
        <v>6.013887429652613</v>
      </c>
      <c r="O79" s="69">
        <f t="shared" si="69"/>
        <v>95.37859255497371</v>
      </c>
      <c r="P79" s="69">
        <f t="shared" si="70"/>
        <v>95.37859255497371</v>
      </c>
      <c r="Q79" s="69">
        <f t="shared" si="71"/>
        <v>104.12060730218803</v>
      </c>
      <c r="R79" s="82">
        <f t="shared" si="72"/>
        <v>111.85466917695146</v>
      </c>
      <c r="S79" s="107">
        <v>32815.26</v>
      </c>
      <c r="T79" s="79">
        <v>32847.99184</v>
      </c>
      <c r="U79" s="53">
        <f t="shared" si="61"/>
        <v>100.09974578900183</v>
      </c>
      <c r="V79" s="51">
        <v>29474.06967</v>
      </c>
      <c r="W79" s="193">
        <f t="shared" si="46"/>
        <v>11.44708622791282</v>
      </c>
      <c r="X79" s="108">
        <v>3376.5</v>
      </c>
      <c r="Y79" s="133">
        <v>3073.4658799999997</v>
      </c>
      <c r="Z79" s="69">
        <f t="shared" si="62"/>
        <v>91.02520005923293</v>
      </c>
      <c r="AA79" s="68">
        <v>3288.3844</v>
      </c>
      <c r="AB79" s="193">
        <f t="shared" si="47"/>
        <v>-6.5356872511620026</v>
      </c>
      <c r="AC79" s="108">
        <v>251.5</v>
      </c>
      <c r="AD79" s="61">
        <v>309.32077</v>
      </c>
      <c r="AE79" s="75">
        <f t="shared" si="63"/>
        <v>122.99036580516898</v>
      </c>
      <c r="AF79" s="74">
        <v>277.22808</v>
      </c>
      <c r="AG79" s="12">
        <f t="shared" si="48"/>
        <v>11.576276833140426</v>
      </c>
      <c r="AH79" s="20">
        <v>3075</v>
      </c>
      <c r="AI79" s="61">
        <v>2711.58677</v>
      </c>
      <c r="AJ79" s="68">
        <f t="shared" si="64"/>
        <v>88.18168357723577</v>
      </c>
      <c r="AK79" s="68">
        <v>2852.60632</v>
      </c>
      <c r="AL79" s="193">
        <f t="shared" si="49"/>
        <v>-4.94353353322164</v>
      </c>
      <c r="AM79" s="108">
        <v>6857</v>
      </c>
      <c r="AN79" s="26">
        <v>5760.33368</v>
      </c>
      <c r="AO79" s="68">
        <f t="shared" si="65"/>
        <v>84.00661630450634</v>
      </c>
      <c r="AP79" s="74">
        <v>5911.37401</v>
      </c>
      <c r="AQ79" s="12">
        <f t="shared" si="50"/>
        <v>-2.5550799144918415</v>
      </c>
      <c r="AR79" s="68">
        <v>181</v>
      </c>
      <c r="AS79" s="133">
        <v>294.16714</v>
      </c>
      <c r="AT79" s="68">
        <f t="shared" si="51"/>
        <v>162.5232817679558</v>
      </c>
      <c r="AU79" s="68">
        <v>231.8943</v>
      </c>
      <c r="AV79" s="193">
        <f t="shared" si="52"/>
        <v>26.85397614344123</v>
      </c>
      <c r="AW79" s="110">
        <f t="shared" si="53"/>
        <v>5635.8</v>
      </c>
      <c r="AX79" s="68">
        <f t="shared" si="53"/>
        <v>5033.38943</v>
      </c>
      <c r="AY79" s="68">
        <f t="shared" si="73"/>
        <v>89.31100163242131</v>
      </c>
      <c r="AZ79" s="68">
        <f t="shared" si="74"/>
        <v>4993.47723</v>
      </c>
      <c r="BA79" s="12">
        <f t="shared" si="54"/>
        <v>0.7992867126781675</v>
      </c>
      <c r="BB79" s="68">
        <v>4935.8</v>
      </c>
      <c r="BC79" s="133">
        <v>4163.7419</v>
      </c>
      <c r="BD79" s="68">
        <f t="shared" si="66"/>
        <v>84.35799465132298</v>
      </c>
      <c r="BE79" s="68">
        <v>4297.82019</v>
      </c>
      <c r="BF79" s="12">
        <f t="shared" si="75"/>
        <v>-3.1196812354311305</v>
      </c>
      <c r="BG79" s="68">
        <v>700</v>
      </c>
      <c r="BH79" s="133">
        <v>869.6475300000001</v>
      </c>
      <c r="BI79" s="68">
        <f t="shared" si="67"/>
        <v>124.23536142857144</v>
      </c>
      <c r="BJ79" s="68">
        <v>695.65704</v>
      </c>
      <c r="BK79" s="193">
        <f t="shared" si="55"/>
        <v>25.01095798584889</v>
      </c>
      <c r="BL79" s="84">
        <v>1244.7</v>
      </c>
      <c r="BM79" s="84">
        <v>866.22838</v>
      </c>
      <c r="BN79" s="74">
        <f t="shared" si="68"/>
        <v>69.59334618783643</v>
      </c>
      <c r="BO79" s="68">
        <v>1193.20912</v>
      </c>
      <c r="BP79" s="193">
        <f t="shared" si="56"/>
        <v>-27.40347308106395</v>
      </c>
      <c r="BR79" s="10"/>
      <c r="BS79" s="10"/>
    </row>
    <row r="80" spans="1:71" s="24" customFormat="1" ht="15" customHeight="1" thickBot="1">
      <c r="A80" s="132" t="s">
        <v>105</v>
      </c>
      <c r="B80" s="171" t="s">
        <v>106</v>
      </c>
      <c r="C80" s="172">
        <v>273671.344</v>
      </c>
      <c r="D80" s="172">
        <v>273671.344</v>
      </c>
      <c r="E80" s="172">
        <v>253471.154</v>
      </c>
      <c r="F80" s="172">
        <v>21714.219</v>
      </c>
      <c r="G80" s="173">
        <v>219402.99955</v>
      </c>
      <c r="H80" s="173">
        <v>217715.32274000003</v>
      </c>
      <c r="I80" s="173">
        <v>197313.12645</v>
      </c>
      <c r="J80" s="113">
        <f t="shared" si="40"/>
        <v>22089.873099999997</v>
      </c>
      <c r="K80" s="62">
        <f t="shared" si="41"/>
        <v>1687.6768099999754</v>
      </c>
      <c r="L80" s="174">
        <v>223314.18925999998</v>
      </c>
      <c r="M80" s="69">
        <f t="shared" si="42"/>
        <v>-3911.189709999977</v>
      </c>
      <c r="N80" s="69">
        <f t="shared" si="76"/>
        <v>-1.7514291066593444</v>
      </c>
      <c r="O80" s="70">
        <f t="shared" si="69"/>
        <v>80.17024959324934</v>
      </c>
      <c r="P80" s="70">
        <f t="shared" si="70"/>
        <v>80.17024959324934</v>
      </c>
      <c r="Q80" s="70">
        <f t="shared" si="71"/>
        <v>86.55935639524488</v>
      </c>
      <c r="R80" s="175">
        <f t="shared" si="72"/>
        <v>101.72999130201272</v>
      </c>
      <c r="S80" s="176">
        <v>213913.78</v>
      </c>
      <c r="T80" s="177">
        <v>161450.4259</v>
      </c>
      <c r="U80" s="54">
        <f>T80/S80*100</f>
        <v>75.47453272996252</v>
      </c>
      <c r="V80" s="54">
        <v>167041.44335</v>
      </c>
      <c r="W80" s="193">
        <f t="shared" si="46"/>
        <v>-3.347084015722487</v>
      </c>
      <c r="X80" s="170">
        <v>22268.7</v>
      </c>
      <c r="Y80" s="177">
        <v>19424.198519999998</v>
      </c>
      <c r="Z80" s="72">
        <f>Y80/X80*100</f>
        <v>87.22645920058197</v>
      </c>
      <c r="AA80" s="70">
        <v>21082.75284</v>
      </c>
      <c r="AB80" s="193">
        <f t="shared" si="47"/>
        <v>-7.866877407267481</v>
      </c>
      <c r="AC80" s="170">
        <v>1604.5</v>
      </c>
      <c r="AD80" s="113">
        <v>1805.57749</v>
      </c>
      <c r="AE80" s="77">
        <f>AD80/AC80*100</f>
        <v>112.53209660330322</v>
      </c>
      <c r="AF80" s="76">
        <v>1585.7328599999998</v>
      </c>
      <c r="AG80" s="12">
        <f t="shared" si="48"/>
        <v>13.863913370629149</v>
      </c>
      <c r="AH80" s="72">
        <v>20589.2</v>
      </c>
      <c r="AI80" s="113">
        <v>17546.70436</v>
      </c>
      <c r="AJ80" s="72">
        <f>AI80/AH80*100</f>
        <v>85.2228564490121</v>
      </c>
      <c r="AK80" s="70">
        <v>19393.44762</v>
      </c>
      <c r="AL80" s="193">
        <f t="shared" si="49"/>
        <v>-9.522511397589241</v>
      </c>
      <c r="AM80" s="170">
        <v>21873.234</v>
      </c>
      <c r="AN80" s="178">
        <v>22332.76931</v>
      </c>
      <c r="AO80" s="77">
        <f>AN80/AM80*100</f>
        <v>102.10090245457073</v>
      </c>
      <c r="AP80" s="76">
        <v>19530.35784</v>
      </c>
      <c r="AQ80" s="12">
        <f t="shared" si="50"/>
        <v>14.349002168615655</v>
      </c>
      <c r="AR80" s="72">
        <v>1827</v>
      </c>
      <c r="AS80" s="179">
        <v>1558.11428</v>
      </c>
      <c r="AT80" s="72">
        <f>AS80/AR80*100</f>
        <v>85.28266447728517</v>
      </c>
      <c r="AU80" s="70">
        <v>1728.1301600000002</v>
      </c>
      <c r="AV80" s="193">
        <f t="shared" si="52"/>
        <v>-9.838140895590882</v>
      </c>
      <c r="AW80" s="134">
        <f t="shared" si="53"/>
        <v>11619.8</v>
      </c>
      <c r="AX80" s="70">
        <f t="shared" si="53"/>
        <v>10643.435759999998</v>
      </c>
      <c r="AY80" s="70">
        <f t="shared" si="73"/>
        <v>91.5974092497289</v>
      </c>
      <c r="AZ80" s="70">
        <f t="shared" si="74"/>
        <v>10368.91129</v>
      </c>
      <c r="BA80" s="12">
        <f t="shared" si="54"/>
        <v>2.6475727520666226</v>
      </c>
      <c r="BB80" s="70">
        <v>8000</v>
      </c>
      <c r="BC80" s="147">
        <v>7140.457729999999</v>
      </c>
      <c r="BD80" s="70">
        <f>BC80/BB80*100</f>
        <v>89.25572162499999</v>
      </c>
      <c r="BE80" s="70">
        <v>7069.22618</v>
      </c>
      <c r="BF80" s="12">
        <f t="shared" si="75"/>
        <v>1.0076286737228202</v>
      </c>
      <c r="BG80" s="72">
        <v>3619.8</v>
      </c>
      <c r="BH80" s="177">
        <v>3502.9780299999998</v>
      </c>
      <c r="BI80" s="72">
        <f>BH80/BG80*100</f>
        <v>96.77269545278745</v>
      </c>
      <c r="BJ80" s="70">
        <v>3299.68511</v>
      </c>
      <c r="BK80" s="193">
        <f t="shared" si="55"/>
        <v>6.160979403274027</v>
      </c>
      <c r="BL80" s="182">
        <v>2502.5</v>
      </c>
      <c r="BM80" s="182">
        <v>1399.92267</v>
      </c>
      <c r="BN80" s="77">
        <f>BM80/BL80*100</f>
        <v>55.94096583416584</v>
      </c>
      <c r="BO80" s="70">
        <v>2127.59415</v>
      </c>
      <c r="BP80" s="193">
        <f t="shared" si="56"/>
        <v>-34.2016112424449</v>
      </c>
      <c r="BR80" s="10"/>
      <c r="BS80" s="10"/>
    </row>
    <row r="81" spans="1:68" s="67" customFormat="1" ht="29.25" customHeight="1" thickBot="1">
      <c r="A81" s="205" t="s">
        <v>94</v>
      </c>
      <c r="B81" s="214"/>
      <c r="C81" s="65">
        <f aca="true" t="shared" si="77" ref="C81:L81">SUM(C39:C80)</f>
        <v>5176109.789</v>
      </c>
      <c r="D81" s="65">
        <f t="shared" si="77"/>
        <v>4948736.657999999</v>
      </c>
      <c r="E81" s="65">
        <f>SUM(E39:E80)</f>
        <v>4388621.552999999</v>
      </c>
      <c r="F81" s="65">
        <f>SUM(F39:F80)</f>
        <v>443913.87399999995</v>
      </c>
      <c r="G81" s="65">
        <f t="shared" si="77"/>
        <v>4492453.580829999</v>
      </c>
      <c r="H81" s="48">
        <f t="shared" si="77"/>
        <v>4448806.71276</v>
      </c>
      <c r="I81" s="48">
        <f t="shared" si="77"/>
        <v>4040313.0648399997</v>
      </c>
      <c r="J81" s="135">
        <f t="shared" si="77"/>
        <v>452140.51598999975</v>
      </c>
      <c r="K81" s="135">
        <f t="shared" si="77"/>
        <v>43646.86806999991</v>
      </c>
      <c r="L81" s="135">
        <f t="shared" si="77"/>
        <v>4230353.277629999</v>
      </c>
      <c r="M81" s="143">
        <f>G81-L81</f>
        <v>262100.30319999997</v>
      </c>
      <c r="N81" s="143">
        <f t="shared" si="76"/>
        <v>6.195707214004557</v>
      </c>
      <c r="O81" s="80">
        <f t="shared" si="69"/>
        <v>86.79208447968257</v>
      </c>
      <c r="P81" s="80">
        <f t="shared" si="70"/>
        <v>90.77980687389409</v>
      </c>
      <c r="Q81" s="73">
        <f t="shared" si="71"/>
        <v>102.36593715306851</v>
      </c>
      <c r="R81" s="85">
        <f t="shared" si="72"/>
        <v>101.85320677542053</v>
      </c>
      <c r="S81" s="136">
        <f>SUM(S39:S80)</f>
        <v>3085481.4952299995</v>
      </c>
      <c r="T81" s="73">
        <f>SUM(T39:T80)</f>
        <v>2737828.16563</v>
      </c>
      <c r="U81" s="73">
        <f>T81/S81*100</f>
        <v>88.73260688364347</v>
      </c>
      <c r="V81" s="56">
        <f>SUM(V39:V80)</f>
        <v>2571537.8652399997</v>
      </c>
      <c r="W81" s="85">
        <f>T81/V81*100-100</f>
        <v>6.466570165572122</v>
      </c>
      <c r="X81" s="137">
        <f>SUM(X39:X80)</f>
        <v>557690.0189999999</v>
      </c>
      <c r="Y81" s="73">
        <f>SUM(Y39:Y80)</f>
        <v>517049.2076799999</v>
      </c>
      <c r="Z81" s="138">
        <f>Y81/X81*100</f>
        <v>92.71265220186771</v>
      </c>
      <c r="AA81" s="73">
        <f>SUM(AA39:AA80)</f>
        <v>533235.8059899999</v>
      </c>
      <c r="AB81" s="85">
        <f>Y81/AA81*100-100</f>
        <v>-3.035542273825399</v>
      </c>
      <c r="AC81" s="136">
        <f>SUM(AC39:AC80)</f>
        <v>102456.22600000001</v>
      </c>
      <c r="AD81" s="56">
        <f>SUM(AD39:AD80)</f>
        <v>100746.27690999999</v>
      </c>
      <c r="AE81" s="73">
        <f>AD81/AC81*100</f>
        <v>98.33104423541813</v>
      </c>
      <c r="AF81" s="73">
        <f>SUM(AF39:AF80)</f>
        <v>88761.71694</v>
      </c>
      <c r="AG81" s="73">
        <f>AD81/AF81*100-100</f>
        <v>13.501946991517926</v>
      </c>
      <c r="AH81" s="73">
        <f>SUM(AH39:AH80)</f>
        <v>451834.33700000006</v>
      </c>
      <c r="AI81" s="73">
        <f>SUM(AI39:AI80)</f>
        <v>413142.43474999996</v>
      </c>
      <c r="AJ81" s="73">
        <f>AI81/AH81*100</f>
        <v>91.43670609301212</v>
      </c>
      <c r="AK81" s="73">
        <f>SUM(AK39:AK80)</f>
        <v>439740.83290000004</v>
      </c>
      <c r="AL81" s="139">
        <f>AI81/AK81*100-100</f>
        <v>-6.048653242999777</v>
      </c>
      <c r="AM81" s="137">
        <f>SUM(AM39:AM80)</f>
        <v>804121.3</v>
      </c>
      <c r="AN81" s="138">
        <f>SUM(AN39:AN80)</f>
        <v>744208.49898</v>
      </c>
      <c r="AO81" s="56">
        <f>AN81/AM81*100</f>
        <v>92.5492831715812</v>
      </c>
      <c r="AP81" s="56">
        <f>SUM(AP39:AP80)</f>
        <v>700475.20951</v>
      </c>
      <c r="AQ81" s="56">
        <f>AN81/AP81*100-100</f>
        <v>6.243374337343454</v>
      </c>
      <c r="AR81" s="73">
        <f>SUM(AR39:AR80)</f>
        <v>61434.965</v>
      </c>
      <c r="AS81" s="80">
        <f>SUM(AS39:AS80)</f>
        <v>55777.87794000001</v>
      </c>
      <c r="AT81" s="80">
        <f>AS81/AR81*100</f>
        <v>90.79174691480661</v>
      </c>
      <c r="AU81" s="80">
        <f>SUM(AU39:AU80)</f>
        <v>58061.710239999986</v>
      </c>
      <c r="AV81" s="139">
        <f>AS81/AU81*100-100</f>
        <v>-3.9334568178575466</v>
      </c>
      <c r="AW81" s="136">
        <f>SUM(AW39:AW80)</f>
        <v>326647.07</v>
      </c>
      <c r="AX81" s="56">
        <f>SUM(AX39:AX80)</f>
        <v>322971.64960999996</v>
      </c>
      <c r="AY81" s="56">
        <f t="shared" si="73"/>
        <v>98.87480380889379</v>
      </c>
      <c r="AZ81" s="73">
        <f>SUM(AZ39:AZ80)</f>
        <v>291601.12127000006</v>
      </c>
      <c r="BA81" s="73">
        <f>IF((AX81/AZ81*100-100)&gt;500,"б.500,0",AX81/AZ81*100-100)</f>
        <v>10.75802733657983</v>
      </c>
      <c r="BB81" s="73">
        <f>SUM(BB39:BB80)</f>
        <v>169040.75</v>
      </c>
      <c r="BC81" s="73">
        <f>SUM(BC39:BC80)</f>
        <v>177906.66737999997</v>
      </c>
      <c r="BD81" s="73">
        <f>BC81/BB81*100</f>
        <v>105.24484030034176</v>
      </c>
      <c r="BE81" s="73">
        <f>SUM(BE39:BE80)</f>
        <v>154490.8801</v>
      </c>
      <c r="BF81" s="56">
        <f>BC81/BE81*100-100</f>
        <v>15.156744051715677</v>
      </c>
      <c r="BG81" s="73">
        <f>SUM(BG39:BG80)</f>
        <v>157606.31999999998</v>
      </c>
      <c r="BH81" s="73">
        <f>SUM(BH39:BH80)</f>
        <v>145064.98222999994</v>
      </c>
      <c r="BI81" s="73">
        <f>BH81/BG81*100</f>
        <v>92.04261747244651</v>
      </c>
      <c r="BJ81" s="73">
        <f>SUM(BJ39:BJ80)</f>
        <v>137110.24116999996</v>
      </c>
      <c r="BK81" s="85">
        <f>BH81/BJ81*100-100</f>
        <v>5.801711813880516</v>
      </c>
      <c r="BL81" s="136">
        <f>SUM(BL39:BL80)</f>
        <v>55062.763</v>
      </c>
      <c r="BM81" s="73">
        <f>SUM(BM39:BM80)</f>
        <v>40465.21849</v>
      </c>
      <c r="BN81" s="73">
        <f>BM81/BL81*100</f>
        <v>73.48926258931104</v>
      </c>
      <c r="BO81" s="73">
        <f>SUM(BO39:BO80)</f>
        <v>55106.7022</v>
      </c>
      <c r="BP81" s="85">
        <f>BM81/BO81*100-100</f>
        <v>-26.569333902183672</v>
      </c>
    </row>
    <row r="82" spans="1:68" s="24" customFormat="1" ht="13.5" customHeight="1" thickBot="1">
      <c r="A82" s="183">
        <v>73</v>
      </c>
      <c r="B82" s="184" t="s">
        <v>95</v>
      </c>
      <c r="C82" s="185">
        <v>1675064.7</v>
      </c>
      <c r="D82" s="185">
        <v>1675064.7</v>
      </c>
      <c r="E82" s="185">
        <v>1497072.7</v>
      </c>
      <c r="F82" s="185">
        <v>170470.4</v>
      </c>
      <c r="G82" s="200">
        <v>1356740.92411</v>
      </c>
      <c r="H82" s="200">
        <v>1344928.13359</v>
      </c>
      <c r="I82" s="200">
        <v>1195910.21512</v>
      </c>
      <c r="J82" s="186">
        <f>G82-I82</f>
        <v>160830.70898999996</v>
      </c>
      <c r="K82" s="201">
        <f>G82-H82</f>
        <v>11812.790520000039</v>
      </c>
      <c r="L82" s="187">
        <v>1301832.06556</v>
      </c>
      <c r="M82" s="188">
        <f>G82-L82</f>
        <v>54908.858550000004</v>
      </c>
      <c r="N82" s="188">
        <f t="shared" si="76"/>
        <v>4.217814263653153</v>
      </c>
      <c r="O82" s="188">
        <f t="shared" si="69"/>
        <v>80.99632952148058</v>
      </c>
      <c r="P82" s="188">
        <f t="shared" si="70"/>
        <v>80.99632952148058</v>
      </c>
      <c r="Q82" s="188">
        <f t="shared" si="71"/>
        <v>90.6262550983663</v>
      </c>
      <c r="R82" s="189">
        <f t="shared" si="72"/>
        <v>94.34524057548992</v>
      </c>
      <c r="S82" s="176">
        <v>1439800</v>
      </c>
      <c r="T82" s="26">
        <v>1149833.31687</v>
      </c>
      <c r="U82" s="190">
        <f>T82/S82*100</f>
        <v>79.86062764758995</v>
      </c>
      <c r="V82" s="190">
        <v>1086318.30703</v>
      </c>
      <c r="W82" s="191">
        <f>T82/V82*100-100</f>
        <v>5.84681390610551</v>
      </c>
      <c r="X82" s="134"/>
      <c r="Y82" s="72"/>
      <c r="Z82" s="72"/>
      <c r="AA82" s="72"/>
      <c r="AB82" s="180"/>
      <c r="AC82" s="134"/>
      <c r="AD82" s="72"/>
      <c r="AE82" s="78"/>
      <c r="AF82" s="72"/>
      <c r="AG82" s="72"/>
      <c r="AH82" s="72"/>
      <c r="AI82" s="78"/>
      <c r="AJ82" s="72"/>
      <c r="AK82" s="188"/>
      <c r="AL82" s="180"/>
      <c r="AM82" s="170"/>
      <c r="AN82" s="77"/>
      <c r="AO82" s="77"/>
      <c r="AP82" s="77"/>
      <c r="AQ82" s="78"/>
      <c r="AR82" s="72"/>
      <c r="AS82" s="77"/>
      <c r="AT82" s="77"/>
      <c r="AU82" s="77"/>
      <c r="AV82" s="180"/>
      <c r="AW82" s="134">
        <f>BB82+BG82</f>
        <v>0</v>
      </c>
      <c r="AX82" s="192">
        <f>BC82+BH82</f>
        <v>0</v>
      </c>
      <c r="AY82" s="192"/>
      <c r="AZ82" s="188">
        <f>BE82+BJ82</f>
        <v>0</v>
      </c>
      <c r="BA82" s="188"/>
      <c r="BB82" s="72"/>
      <c r="BC82" s="72"/>
      <c r="BD82" s="72"/>
      <c r="BE82" s="72"/>
      <c r="BF82" s="181"/>
      <c r="BG82" s="72"/>
      <c r="BH82" s="72"/>
      <c r="BI82" s="72"/>
      <c r="BJ82" s="72"/>
      <c r="BK82" s="83"/>
      <c r="BL82" s="134"/>
      <c r="BM82" s="181"/>
      <c r="BN82" s="181"/>
      <c r="BO82" s="181"/>
      <c r="BP82" s="83"/>
    </row>
    <row r="83" spans="1:70" s="67" customFormat="1" ht="14.25" customHeight="1" thickBot="1">
      <c r="A83" s="205" t="s">
        <v>96</v>
      </c>
      <c r="B83" s="206"/>
      <c r="C83" s="66">
        <f aca="true" t="shared" si="78" ref="C83:L83">C10+C38+C81+C82</f>
        <v>10273793.407949999</v>
      </c>
      <c r="D83" s="66">
        <f t="shared" si="78"/>
        <v>10112432.371729998</v>
      </c>
      <c r="E83" s="66">
        <f t="shared" si="78"/>
        <v>9001465.672779998</v>
      </c>
      <c r="F83" s="66">
        <f t="shared" si="78"/>
        <v>946299.7158</v>
      </c>
      <c r="G83" s="66">
        <f t="shared" si="78"/>
        <v>8999183.709399998</v>
      </c>
      <c r="H83" s="49">
        <f t="shared" si="78"/>
        <v>8919815.83236</v>
      </c>
      <c r="I83" s="49">
        <f t="shared" si="78"/>
        <v>8066023.672949999</v>
      </c>
      <c r="J83" s="66">
        <f t="shared" si="78"/>
        <v>933160.0364499998</v>
      </c>
      <c r="K83" s="66">
        <f t="shared" si="78"/>
        <v>79367.87703999996</v>
      </c>
      <c r="L83" s="66">
        <f t="shared" si="78"/>
        <v>8573621.81998</v>
      </c>
      <c r="M83" s="140">
        <f>G83-L83</f>
        <v>425561.889419999</v>
      </c>
      <c r="N83" s="140">
        <f t="shared" si="76"/>
        <v>4.963618624141645</v>
      </c>
      <c r="O83" s="140">
        <f t="shared" si="69"/>
        <v>87.59358254601761</v>
      </c>
      <c r="P83" s="140">
        <f t="shared" si="70"/>
        <v>88.99128694850744</v>
      </c>
      <c r="Q83" s="204">
        <f>G83/E83*100</f>
        <v>99.97464897981115</v>
      </c>
      <c r="R83" s="141">
        <f t="shared" si="72"/>
        <v>98.61146747371767</v>
      </c>
      <c r="S83" s="116">
        <f>S10+S38+S81+S82</f>
        <v>6661172.380369999</v>
      </c>
      <c r="T83" s="52">
        <f>T10+T38+T81+T82</f>
        <v>5749166.28251</v>
      </c>
      <c r="U83" s="52">
        <f>T83/S83*100</f>
        <v>86.30862488189592</v>
      </c>
      <c r="V83" s="52">
        <f>V10+V38+V81+V82</f>
        <v>5431591.282389999</v>
      </c>
      <c r="W83" s="81">
        <f>T83/V83*100-100</f>
        <v>5.8468132745853865</v>
      </c>
      <c r="X83" s="119">
        <f>X10+X38+X81+X82</f>
        <v>1087980.4782599998</v>
      </c>
      <c r="Y83" s="52">
        <f>Y10+Y38+Y81+Y82</f>
        <v>1017042.9455499998</v>
      </c>
      <c r="Z83" s="52">
        <f>Y83/X83*100</f>
        <v>93.47988919585673</v>
      </c>
      <c r="AA83" s="52">
        <f>AA10+AA38+AA81+AA82</f>
        <v>1028112.91369</v>
      </c>
      <c r="AB83" s="118">
        <f>Y83/AA83*100-100</f>
        <v>-1.0767268840412498</v>
      </c>
      <c r="AC83" s="116">
        <f>AC10+AC38+AC81+AC82</f>
        <v>143421.28653</v>
      </c>
      <c r="AD83" s="52">
        <f>AD10+AD38+AD81+AD82</f>
        <v>146192.63921999998</v>
      </c>
      <c r="AE83" s="117">
        <f>AD83/AC83*100</f>
        <v>101.93231615546851</v>
      </c>
      <c r="AF83" s="52">
        <f>AF10+AF38+AF81+AF82</f>
        <v>124999.36516</v>
      </c>
      <c r="AG83" s="52">
        <f>AD83/AF83*100-100</f>
        <v>16.95470535620116</v>
      </c>
      <c r="AH83" s="52">
        <f>AH10+AH38+AH81+AH82</f>
        <v>938910.2887299999</v>
      </c>
      <c r="AI83" s="52">
        <f>AI10+AI38+AI81+AI82</f>
        <v>865359.77683</v>
      </c>
      <c r="AJ83" s="52">
        <f>AI83/AH83*100</f>
        <v>92.16639621667298</v>
      </c>
      <c r="AK83" s="52">
        <f>AK10+AK38+AK81+AK82</f>
        <v>895224.73389</v>
      </c>
      <c r="AL83" s="81">
        <f>AI83/AK83*100-100</f>
        <v>-3.3360290359973135</v>
      </c>
      <c r="AM83" s="116">
        <f>AM10+AM38+AM81+AM82</f>
        <v>1406282.8389</v>
      </c>
      <c r="AN83" s="55">
        <f>AN10+AN38+AN81+AN82</f>
        <v>1309365.19838</v>
      </c>
      <c r="AO83" s="55">
        <f>AN83/AM83*100</f>
        <v>93.10823983347407</v>
      </c>
      <c r="AP83" s="55">
        <f>AP10+AP38+AP81+AP82</f>
        <v>1264015.9087099999</v>
      </c>
      <c r="AQ83" s="55">
        <f>AN83/AP83*100-100</f>
        <v>3.587715103703218</v>
      </c>
      <c r="AR83" s="52">
        <f>AR10+AR38+AR81+AR82</f>
        <v>344105.22399999993</v>
      </c>
      <c r="AS83" s="71">
        <f>AS10+AS38+AS81+AS82</f>
        <v>317066.75074</v>
      </c>
      <c r="AT83" s="71">
        <f>AS83/AR83*100</f>
        <v>92.14238222085233</v>
      </c>
      <c r="AU83" s="71">
        <f>AU10+AU38+AU81+AU82</f>
        <v>325764.25349000003</v>
      </c>
      <c r="AV83" s="118">
        <f>AS83/AU83*100-100</f>
        <v>-2.6698763467204856</v>
      </c>
      <c r="AW83" s="116">
        <f>AW10+AW38+AW81+AW82</f>
        <v>473631.87799999997</v>
      </c>
      <c r="AX83" s="55">
        <f>AX10+AX38+AX81+AX82</f>
        <v>474227.26821</v>
      </c>
      <c r="AY83" s="55">
        <f t="shared" si="73"/>
        <v>100.12570737690085</v>
      </c>
      <c r="AZ83" s="140">
        <f>AZ10+AZ38+AZ81+AZ82</f>
        <v>424778.26123000006</v>
      </c>
      <c r="BA83" s="52">
        <f>AX83/AZ83*100-100</f>
        <v>11.641134091187723</v>
      </c>
      <c r="BB83" s="52">
        <f>BB10+BB38+BB81</f>
        <v>286148.382</v>
      </c>
      <c r="BC83" s="52">
        <f>BC10+BC38+BC81</f>
        <v>297500.54241</v>
      </c>
      <c r="BD83" s="52">
        <f>BC83/BB83*100</f>
        <v>103.96722858632134</v>
      </c>
      <c r="BE83" s="52">
        <f>BE10+BE38+BE81+BE82</f>
        <v>260480.23355</v>
      </c>
      <c r="BF83" s="55">
        <f>BC83/BE83*100-100</f>
        <v>14.212329417653805</v>
      </c>
      <c r="BG83" s="52">
        <f>BG10+BG38+BG81</f>
        <v>187483.49599999998</v>
      </c>
      <c r="BH83" s="52">
        <f>BH10+BH38+BH81</f>
        <v>176726.72579999993</v>
      </c>
      <c r="BI83" s="52">
        <f>BH83/BG83*100</f>
        <v>94.26255087541142</v>
      </c>
      <c r="BJ83" s="52">
        <f>BJ10+BJ38+BJ81+BJ82</f>
        <v>164298.02767999997</v>
      </c>
      <c r="BK83" s="81">
        <f>BH83/BJ83*100-100</f>
        <v>7.564727523209896</v>
      </c>
      <c r="BL83" s="116">
        <f>BL10+BL38+BL81+BL82</f>
        <v>91999.30148</v>
      </c>
      <c r="BM83" s="55">
        <f>BM10+BM38+BM81+BM82</f>
        <v>70954.13673</v>
      </c>
      <c r="BN83" s="55">
        <f>BM83/BL83*100</f>
        <v>77.12464724031076</v>
      </c>
      <c r="BO83" s="55">
        <f>BO10+BO38+BO81+BO82</f>
        <v>88163.66988</v>
      </c>
      <c r="BP83" s="81">
        <f>BM83/BO83*100-100</f>
        <v>-19.51998274734251</v>
      </c>
      <c r="BR83" s="142"/>
    </row>
    <row r="84" spans="3:193" s="24" customFormat="1" ht="26.25" customHeight="1">
      <c r="C84" s="164">
        <v>10273793.40795</v>
      </c>
      <c r="D84" s="164">
        <v>10112432.37173</v>
      </c>
      <c r="E84" s="164">
        <v>9001465.672780002</v>
      </c>
      <c r="F84" s="164">
        <v>946299.7158</v>
      </c>
      <c r="G84" s="165">
        <v>8999183.709399998</v>
      </c>
      <c r="H84" s="165">
        <v>8919815.832360001</v>
      </c>
      <c r="I84" s="168">
        <v>8066023.672949999</v>
      </c>
      <c r="J84" s="165">
        <f>G84-I84</f>
        <v>933160.0364499995</v>
      </c>
      <c r="K84" s="165">
        <f>G84-H84</f>
        <v>79367.8770399969</v>
      </c>
      <c r="L84" s="166">
        <v>8573621.81998</v>
      </c>
      <c r="M84" s="165">
        <f>M10+M38+M81+M82</f>
        <v>425561.88942</v>
      </c>
      <c r="N84" s="165"/>
      <c r="O84" s="165"/>
      <c r="P84" s="165"/>
      <c r="Q84" s="165"/>
      <c r="R84" s="165"/>
      <c r="S84" s="165">
        <v>6661172.380369999</v>
      </c>
      <c r="T84" s="165">
        <v>5749166.282509999</v>
      </c>
      <c r="U84" s="165"/>
      <c r="V84" s="165">
        <v>5431591.282389998</v>
      </c>
      <c r="W84" s="165"/>
      <c r="X84" s="165">
        <v>1087980.47826</v>
      </c>
      <c r="Y84" s="165">
        <v>1017042.94555</v>
      </c>
      <c r="Z84" s="165"/>
      <c r="AA84" s="166">
        <v>1028112.9136900003</v>
      </c>
      <c r="AB84" s="165"/>
      <c r="AC84" s="165">
        <v>143421.28653</v>
      </c>
      <c r="AD84" s="165">
        <v>146192.63921999998</v>
      </c>
      <c r="AE84" s="165"/>
      <c r="AF84" s="166">
        <v>124999.36515999999</v>
      </c>
      <c r="AG84" s="165"/>
      <c r="AH84" s="195">
        <v>938910.28873</v>
      </c>
      <c r="AI84" s="165">
        <v>865359.77683</v>
      </c>
      <c r="AJ84" s="165"/>
      <c r="AK84" s="166">
        <v>895224.7338900003</v>
      </c>
      <c r="AL84" s="165"/>
      <c r="AM84" s="165">
        <v>1406282.8389</v>
      </c>
      <c r="AN84" s="165">
        <v>1309365.1983799997</v>
      </c>
      <c r="AO84" s="165"/>
      <c r="AP84" s="166">
        <v>1264015.9087100003</v>
      </c>
      <c r="AQ84" s="165"/>
      <c r="AR84" s="165">
        <v>344105.224</v>
      </c>
      <c r="AS84" s="165">
        <v>317066.75074</v>
      </c>
      <c r="AT84" s="165"/>
      <c r="AU84" s="165">
        <v>325764.2534899999</v>
      </c>
      <c r="AV84" s="165"/>
      <c r="AW84" s="165">
        <f>BB84+BG84</f>
        <v>473631.878</v>
      </c>
      <c r="AX84" s="165">
        <f>BC84+BH84</f>
        <v>474227.26820999995</v>
      </c>
      <c r="AY84" s="165"/>
      <c r="AZ84" s="166">
        <v>424778.26123000006</v>
      </c>
      <c r="BA84" s="165"/>
      <c r="BB84" s="165">
        <v>286148.382</v>
      </c>
      <c r="BC84" s="165">
        <v>297500.54241</v>
      </c>
      <c r="BD84" s="165"/>
      <c r="BE84" s="166">
        <v>260480.23355</v>
      </c>
      <c r="BF84" s="165"/>
      <c r="BG84" s="165">
        <v>187483.496</v>
      </c>
      <c r="BH84" s="165">
        <v>176726.72579999996</v>
      </c>
      <c r="BI84" s="165"/>
      <c r="BJ84" s="166">
        <v>164298.02767999994</v>
      </c>
      <c r="BK84" s="165"/>
      <c r="BL84" s="165">
        <v>91999.30148000001</v>
      </c>
      <c r="BM84" s="165">
        <v>70954.13673000001</v>
      </c>
      <c r="BN84" s="165"/>
      <c r="BO84" s="165">
        <v>88163.66988000002</v>
      </c>
      <c r="BP84" s="165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</row>
    <row r="85" spans="3:193" s="24" customFormat="1" ht="12.75" customHeight="1">
      <c r="C85" s="165">
        <f aca="true" t="shared" si="79" ref="C85:H85">C83-C84</f>
        <v>0</v>
      </c>
      <c r="D85" s="165">
        <f t="shared" si="79"/>
        <v>0</v>
      </c>
      <c r="E85" s="165">
        <f t="shared" si="79"/>
        <v>0</v>
      </c>
      <c r="F85" s="165">
        <f t="shared" si="79"/>
        <v>0</v>
      </c>
      <c r="G85" s="165">
        <f t="shared" si="79"/>
        <v>0</v>
      </c>
      <c r="H85" s="165">
        <f t="shared" si="79"/>
        <v>0</v>
      </c>
      <c r="I85" s="165"/>
      <c r="J85" s="165">
        <f>J83-J84</f>
        <v>0</v>
      </c>
      <c r="K85" s="165">
        <f>K83-K84</f>
        <v>3.055902197957039E-09</v>
      </c>
      <c r="L85" s="165">
        <f>L83-L84</f>
        <v>0</v>
      </c>
      <c r="M85" s="165">
        <f>M83-M84</f>
        <v>-1.0477378964424133E-09</v>
      </c>
      <c r="N85" s="167"/>
      <c r="O85" s="167"/>
      <c r="P85" s="167"/>
      <c r="Q85" s="167"/>
      <c r="R85" s="167"/>
      <c r="S85" s="165">
        <f>S83-S84</f>
        <v>0</v>
      </c>
      <c r="T85" s="165">
        <f>T83-T84</f>
        <v>0</v>
      </c>
      <c r="U85" s="165"/>
      <c r="V85" s="165">
        <f>V83-V84</f>
        <v>0</v>
      </c>
      <c r="W85" s="165"/>
      <c r="X85" s="165">
        <f>X83-X84</f>
        <v>0</v>
      </c>
      <c r="Y85" s="165">
        <f>Y83-Y84</f>
        <v>0</v>
      </c>
      <c r="Z85" s="165"/>
      <c r="AA85" s="165">
        <f>AA83-AA84</f>
        <v>0</v>
      </c>
      <c r="AB85" s="165"/>
      <c r="AC85" s="165">
        <f>AC83-AC84</f>
        <v>0</v>
      </c>
      <c r="AD85" s="165">
        <f>AD83-AD84</f>
        <v>0</v>
      </c>
      <c r="AE85" s="165"/>
      <c r="AF85" s="165">
        <f>AF83-AF84</f>
        <v>0</v>
      </c>
      <c r="AG85" s="165"/>
      <c r="AH85" s="165">
        <f>AH83-AH84</f>
        <v>0</v>
      </c>
      <c r="AI85" s="165">
        <f>AI83-AI84</f>
        <v>0</v>
      </c>
      <c r="AJ85" s="165"/>
      <c r="AK85" s="165">
        <f>AK83-AK84</f>
        <v>0</v>
      </c>
      <c r="AL85" s="165"/>
      <c r="AM85" s="165">
        <f>AM83-AM84</f>
        <v>0</v>
      </c>
      <c r="AN85" s="165">
        <f>AN83-AN84</f>
        <v>0</v>
      </c>
      <c r="AO85" s="165"/>
      <c r="AP85" s="165">
        <f>AP83-AP84</f>
        <v>0</v>
      </c>
      <c r="AQ85" s="165"/>
      <c r="AR85" s="165">
        <f>AR83-AR84</f>
        <v>0</v>
      </c>
      <c r="AS85" s="165">
        <f>AS83-AS84</f>
        <v>0</v>
      </c>
      <c r="AT85" s="165"/>
      <c r="AU85" s="165">
        <f>AU83-AU84</f>
        <v>0</v>
      </c>
      <c r="AV85" s="165"/>
      <c r="AW85" s="165">
        <f>AW83-AW84</f>
        <v>0</v>
      </c>
      <c r="AX85" s="165">
        <f>AX83-AX84</f>
        <v>0</v>
      </c>
      <c r="AY85" s="165"/>
      <c r="AZ85" s="165">
        <f>AZ83-AZ84</f>
        <v>0</v>
      </c>
      <c r="BA85" s="165"/>
      <c r="BB85" s="165">
        <f>BB83-BB84</f>
        <v>0</v>
      </c>
      <c r="BC85" s="165">
        <f>BC83-BC84</f>
        <v>0</v>
      </c>
      <c r="BD85" s="165"/>
      <c r="BE85" s="165">
        <f>BE83-BE84</f>
        <v>0</v>
      </c>
      <c r="BF85" s="165"/>
      <c r="BG85" s="165">
        <f>BG83-BG84</f>
        <v>0</v>
      </c>
      <c r="BH85" s="165">
        <f>BH83-BH84</f>
        <v>0</v>
      </c>
      <c r="BI85" s="165"/>
      <c r="BJ85" s="165">
        <f>BJ83-BJ84</f>
        <v>0</v>
      </c>
      <c r="BK85" s="165"/>
      <c r="BL85" s="165">
        <f>BL83-BL84</f>
        <v>0</v>
      </c>
      <c r="BM85" s="165">
        <f>BM83-BM84</f>
        <v>0</v>
      </c>
      <c r="BN85" s="165"/>
      <c r="BO85" s="165">
        <f>BO83-BO84</f>
        <v>0</v>
      </c>
      <c r="BP85" s="165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  <c r="GF85" s="167"/>
      <c r="GG85" s="167"/>
      <c r="GH85" s="167"/>
      <c r="GI85" s="167"/>
      <c r="GJ85" s="167"/>
      <c r="GK85" s="167"/>
    </row>
    <row r="86" spans="3:68" s="24" customFormat="1" ht="12.75">
      <c r="C86" s="10"/>
      <c r="D86" s="10"/>
      <c r="E86" s="10"/>
      <c r="F86" s="10"/>
      <c r="L86" s="57"/>
      <c r="M86" s="10"/>
      <c r="V86" s="10">
        <f>T84-V84</f>
        <v>317575.0001200009</v>
      </c>
      <c r="AF86" s="10">
        <f>AD84-AF84</f>
        <v>21193.274059999996</v>
      </c>
      <c r="AK86" s="10">
        <f>AI84-AK84</f>
        <v>-29864.957060000277</v>
      </c>
      <c r="AP86" s="10">
        <f>AN84-AP84</f>
        <v>45349.28966999939</v>
      </c>
      <c r="AU86" s="10">
        <f>AS84-AU84</f>
        <v>-8697.502749999927</v>
      </c>
      <c r="AZ86" s="165">
        <v>325764.2534899999</v>
      </c>
      <c r="BE86" s="10"/>
      <c r="BL86" s="57"/>
      <c r="BM86" s="57"/>
      <c r="BN86" s="57"/>
      <c r="BO86" s="57"/>
      <c r="BP86" s="57"/>
    </row>
    <row r="87" spans="7:42" s="24" customFormat="1" ht="12.75">
      <c r="G87" s="10"/>
      <c r="H87" s="10"/>
      <c r="L87" s="10"/>
      <c r="M87" s="10"/>
      <c r="V87" s="10"/>
      <c r="X87" s="10"/>
      <c r="AA87" s="10"/>
      <c r="AD87" s="10"/>
      <c r="AP87" s="10"/>
    </row>
    <row r="88" spans="12:54" s="24" customFormat="1" ht="12.75">
      <c r="L88" s="10"/>
      <c r="M88" s="10"/>
      <c r="AZ88" s="10"/>
      <c r="BB88" s="10"/>
    </row>
    <row r="89" s="24" customFormat="1" ht="12.75">
      <c r="L89" s="10"/>
    </row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  <row r="505" s="24" customFormat="1" ht="12.75"/>
    <row r="506" s="24" customFormat="1" ht="12.75"/>
    <row r="507" s="24" customFormat="1" ht="12.75"/>
    <row r="508" s="24" customFormat="1" ht="12.75"/>
    <row r="509" s="24" customFormat="1" ht="12.75"/>
    <row r="510" s="24" customFormat="1" ht="12.75"/>
    <row r="511" s="24" customFormat="1" ht="12.75"/>
    <row r="512" s="24" customFormat="1" ht="12.75"/>
    <row r="513" s="24" customFormat="1" ht="12.75"/>
    <row r="514" s="24" customFormat="1" ht="12.75"/>
    <row r="515" s="24" customFormat="1" ht="12.75"/>
    <row r="516" s="24" customFormat="1" ht="12.75"/>
    <row r="517" s="24" customFormat="1" ht="12.75"/>
    <row r="518" s="24" customFormat="1" ht="12.75"/>
    <row r="519" s="24" customFormat="1" ht="12.75"/>
    <row r="520" s="24" customFormat="1" ht="12.75"/>
    <row r="521" s="24" customFormat="1" ht="12.75"/>
    <row r="522" s="24" customFormat="1" ht="12.75"/>
    <row r="523" s="24" customFormat="1" ht="12.75"/>
    <row r="524" s="24" customFormat="1" ht="12.75"/>
    <row r="525" s="24" customFormat="1" ht="12.75"/>
    <row r="526" s="24" customFormat="1" ht="12.75"/>
    <row r="527" s="24" customFormat="1" ht="12.75"/>
    <row r="528" s="24" customFormat="1" ht="12.75"/>
    <row r="529" s="24" customFormat="1" ht="12.75"/>
    <row r="530" s="24" customFormat="1" ht="12.75"/>
    <row r="531" s="24" customFormat="1" ht="12.75"/>
    <row r="532" s="24" customFormat="1" ht="12.75"/>
    <row r="533" s="24" customFormat="1" ht="12.75"/>
    <row r="534" s="24" customFormat="1" ht="12.75"/>
    <row r="535" s="24" customFormat="1" ht="12.75"/>
    <row r="536" s="24" customFormat="1" ht="12.75"/>
    <row r="537" s="24" customFormat="1" ht="12.75"/>
    <row r="538" s="24" customFormat="1" ht="12.75"/>
    <row r="539" s="24" customFormat="1" ht="12.75"/>
    <row r="540" s="24" customFormat="1" ht="12.75"/>
    <row r="541" s="24" customFormat="1" ht="12.75"/>
    <row r="542" s="24" customFormat="1" ht="12.75"/>
    <row r="543" s="24" customFormat="1" ht="12.75"/>
    <row r="544" s="24" customFormat="1" ht="12.75"/>
    <row r="545" s="24" customFormat="1" ht="12.75"/>
    <row r="546" s="24" customFormat="1" ht="12.75"/>
    <row r="547" s="24" customFormat="1" ht="12.75"/>
    <row r="548" s="24" customFormat="1" ht="12.75"/>
    <row r="549" s="24" customFormat="1" ht="12.75"/>
    <row r="550" s="24" customFormat="1" ht="12.75"/>
    <row r="551" s="24" customFormat="1" ht="12.75"/>
    <row r="552" s="24" customFormat="1" ht="12.75"/>
    <row r="553" s="24" customFormat="1" ht="12.75"/>
    <row r="554" s="24" customFormat="1" ht="12.75"/>
    <row r="555" s="24" customFormat="1" ht="12.75"/>
    <row r="556" s="24" customFormat="1" ht="12.75"/>
    <row r="557" s="24" customFormat="1" ht="12.75"/>
    <row r="558" s="24" customFormat="1" ht="12.75"/>
    <row r="559" s="24" customFormat="1" ht="12.75"/>
    <row r="560" s="24" customFormat="1" ht="12.75"/>
    <row r="561" s="24" customFormat="1" ht="12.75"/>
    <row r="562" s="24" customFormat="1" ht="12.75"/>
    <row r="563" s="24" customFormat="1" ht="12.75"/>
    <row r="564" s="24" customFormat="1" ht="12.75"/>
    <row r="565" s="24" customFormat="1" ht="12.75"/>
    <row r="566" s="24" customFormat="1" ht="12.75"/>
    <row r="567" s="24" customFormat="1" ht="12.75"/>
    <row r="568" s="24" customFormat="1" ht="12.75"/>
    <row r="569" s="24" customFormat="1" ht="12.75"/>
    <row r="570" s="24" customFormat="1" ht="12.75"/>
    <row r="571" s="24" customFormat="1" ht="12.75"/>
    <row r="572" s="24" customFormat="1" ht="12.75"/>
    <row r="573" s="24" customFormat="1" ht="12.75"/>
    <row r="574" s="24" customFormat="1" ht="12.75"/>
    <row r="575" s="24" customFormat="1" ht="12.75"/>
    <row r="576" s="24" customFormat="1" ht="12.75"/>
    <row r="577" s="24" customFormat="1" ht="12.75"/>
    <row r="578" s="24" customFormat="1" ht="12.75"/>
    <row r="579" s="24" customFormat="1" ht="12.75"/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="24" customFormat="1" ht="12.75"/>
    <row r="597" s="24" customFormat="1" ht="12.75"/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</sheetData>
  <sheetProtection/>
  <mergeCells count="65">
    <mergeCell ref="C1:R1"/>
    <mergeCell ref="L4:L6"/>
    <mergeCell ref="O4:O6"/>
    <mergeCell ref="R4:R6"/>
    <mergeCell ref="C2:R2"/>
    <mergeCell ref="Q4:Q6"/>
    <mergeCell ref="J4:J6"/>
    <mergeCell ref="K4:K6"/>
    <mergeCell ref="I4:I6"/>
    <mergeCell ref="G4:G6"/>
    <mergeCell ref="BO5:BO6"/>
    <mergeCell ref="AH5:AL5"/>
    <mergeCell ref="AA5:AA6"/>
    <mergeCell ref="X5:X6"/>
    <mergeCell ref="AM5:AM6"/>
    <mergeCell ref="AO5:AO6"/>
    <mergeCell ref="AP5:AP6"/>
    <mergeCell ref="AQ5:AQ6"/>
    <mergeCell ref="BA5:BA6"/>
    <mergeCell ref="AY5:AY6"/>
    <mergeCell ref="BL4:BP4"/>
    <mergeCell ref="AW4:BA4"/>
    <mergeCell ref="AZ5:AZ6"/>
    <mergeCell ref="BL5:BL6"/>
    <mergeCell ref="BB4:BK4"/>
    <mergeCell ref="AW5:AW6"/>
    <mergeCell ref="BP5:BP6"/>
    <mergeCell ref="BM5:BM6"/>
    <mergeCell ref="BN5:BN6"/>
    <mergeCell ref="AX5:AX6"/>
    <mergeCell ref="F4:F6"/>
    <mergeCell ref="AR4:AV4"/>
    <mergeCell ref="AV5:AV6"/>
    <mergeCell ref="AU5:AU6"/>
    <mergeCell ref="AR5:AR6"/>
    <mergeCell ref="AS5:AS6"/>
    <mergeCell ref="AT5:AT6"/>
    <mergeCell ref="Z5:Z6"/>
    <mergeCell ref="AM4:AQ4"/>
    <mergeCell ref="W5:W6"/>
    <mergeCell ref="BB5:BF5"/>
    <mergeCell ref="BG5:BK5"/>
    <mergeCell ref="H4:H6"/>
    <mergeCell ref="M4:N5"/>
    <mergeCell ref="P4:P6"/>
    <mergeCell ref="Y5:Y6"/>
    <mergeCell ref="U5:U6"/>
    <mergeCell ref="V5:V6"/>
    <mergeCell ref="T5:T6"/>
    <mergeCell ref="AC4:AL4"/>
    <mergeCell ref="S4:W4"/>
    <mergeCell ref="AN5:AN6"/>
    <mergeCell ref="X4:AB4"/>
    <mergeCell ref="AC5:AG5"/>
    <mergeCell ref="S5:S6"/>
    <mergeCell ref="AB5:AB6"/>
    <mergeCell ref="A83:B83"/>
    <mergeCell ref="E4:E6"/>
    <mergeCell ref="A4:A6"/>
    <mergeCell ref="B4:B6"/>
    <mergeCell ref="D4:D6"/>
    <mergeCell ref="C4:C6"/>
    <mergeCell ref="A10:B10"/>
    <mergeCell ref="A81:B81"/>
    <mergeCell ref="A38:B38"/>
  </mergeCells>
  <printOptions/>
  <pageMargins left="0.53" right="0.17" top="0.2" bottom="0.19652777777777777" header="0.2361111111111111" footer="0.19652777777777777"/>
  <pageSetup horizontalDpi="30066" verticalDpi="30066" orientation="portrait" paperSize="9" scale="57" r:id="rId1"/>
  <headerFooter alignWithMargins="0">
    <oddFooter>&amp;C&amp;F</oddFooter>
  </headerFooter>
  <colBreaks count="5" manualBreakCount="5">
    <brk id="18" max="65535" man="1"/>
    <brk id="28" max="65535" man="1"/>
    <brk id="38" max="65535" man="1"/>
    <brk id="48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SuperPC</cp:lastModifiedBy>
  <cp:lastPrinted>2020-12-15T06:52:04Z</cp:lastPrinted>
  <dcterms:created xsi:type="dcterms:W3CDTF">2018-10-18T14:32:22Z</dcterms:created>
  <dcterms:modified xsi:type="dcterms:W3CDTF">2020-12-15T06:52:52Z</dcterms:modified>
  <cp:category/>
  <cp:version/>
  <cp:contentType/>
  <cp:contentStatus/>
</cp:coreProperties>
</file>